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20490" windowHeight="7425" activeTab="0"/>
  </bookViews>
  <sheets>
    <sheet name="M6" sheetId="1" r:id="rId1"/>
    <sheet name="M7" sheetId="2" r:id="rId2"/>
  </sheets>
  <externalReferences>
    <externalReference r:id="rId5"/>
  </externalReferences>
  <definedNames>
    <definedName name="_xlfn.COUNTIFS" hidden="1">#NAME?</definedName>
    <definedName name="_xlfn.SUMIFS" hidden="1">#NAME?</definedName>
    <definedName name="Nguyennhan">'[1]Nguyen_nhan'!$B$3:$B$16</definedName>
    <definedName name="_xlnm.Print_Area" localSheetId="0">'M6'!$A$1:$AK$130</definedName>
    <definedName name="_xlnm.Print_Titles" localSheetId="0">'M6'!$9:$13</definedName>
    <definedName name="TCTD" localSheetId="0">#REF!</definedName>
    <definedName name="TCTD">#REF!</definedName>
  </definedNames>
  <calcPr fullCalcOnLoad="1"/>
</workbook>
</file>

<file path=xl/sharedStrings.xml><?xml version="1.0" encoding="utf-8"?>
<sst xmlns="http://schemas.openxmlformats.org/spreadsheetml/2006/main" count="261" uniqueCount="146">
  <si>
    <t>Biểu số: 06/TK-THA</t>
  </si>
  <si>
    <t xml:space="preserve">   KẾT QUẢ THI HÀNH ÁN DÂN SỰ TÍNH BẰNG VIỆC </t>
  </si>
  <si>
    <t>Ban hành theo TT số: 08/2015/TT-BTP</t>
  </si>
  <si>
    <t xml:space="preserve">CHIA THEO CƠ QUAN THI HÀNH ÁN VÀ CHẤP HÀNH VIÊN </t>
  </si>
  <si>
    <t>ngày 26 tháng 6 năm 2015</t>
  </si>
  <si>
    <t>Ngày nhận báo cáo:……/….…/……………</t>
  </si>
  <si>
    <t xml:space="preserve">                                   Đơn vị tính: Việc</t>
  </si>
  <si>
    <t>Tên đơn vị</t>
  </si>
  <si>
    <t>Tổng số thụ lý</t>
  </si>
  <si>
    <t>Ủy thác thi hành án</t>
  </si>
  <si>
    <t>Cục THADS  rút lên thi hành</t>
  </si>
  <si>
    <t>Tổng số phải thi hành</t>
  </si>
  <si>
    <t xml:space="preserve">
Tổng số chuyển
kỳ sau</t>
  </si>
  <si>
    <t>Tỷ lệ (xong + đình chỉ)/ Có điều kiện</t>
  </si>
  <si>
    <t xml:space="preserve">Tổng số
</t>
  </si>
  <si>
    <t>Chia ra:</t>
  </si>
  <si>
    <t>Có điều kiện thi hành</t>
  </si>
  <si>
    <t>Chưa có điều kiện thi hành</t>
  </si>
  <si>
    <t>Năm trước
chuyển sang</t>
  </si>
  <si>
    <t xml:space="preserve">Mới
thụ lý
</t>
  </si>
  <si>
    <t>Tổng số có điều kiện thi hành</t>
  </si>
  <si>
    <t>Thi hành
xong</t>
  </si>
  <si>
    <t>Đình chỉ
thi hành án</t>
  </si>
  <si>
    <t>Đang thi hành</t>
  </si>
  <si>
    <t>Hoãn
thi hành án</t>
  </si>
  <si>
    <t>Tạm đình chỉ thi hành án</t>
  </si>
  <si>
    <t>Tạm dừng THA để GQKN</t>
  </si>
  <si>
    <t>Trường hợp khác</t>
  </si>
  <si>
    <t>A</t>
  </si>
  <si>
    <t>I</t>
  </si>
  <si>
    <t>II</t>
  </si>
  <si>
    <t>NGƯỜI LẬP BIỂU</t>
  </si>
  <si>
    <t>Tổng số</t>
  </si>
  <si>
    <t>CỤC THI HÀNH ÁN DS</t>
  </si>
  <si>
    <t>CÁC CHI CỤC THADS</t>
  </si>
  <si>
    <t xml:space="preserve">Đơn vị nhận báo cáo: </t>
  </si>
  <si>
    <t xml:space="preserve">Đơn vị  báo cáo: </t>
  </si>
  <si>
    <t xml:space="preserve">CỤC THI HÀNH ÁN DÂN SỰ </t>
  </si>
  <si>
    <t xml:space="preserve"> TỈNH HẢI DƯƠNG</t>
  </si>
  <si>
    <t>TỔNG CỤC THI HÀNH ÁN DÂN SỰ</t>
  </si>
  <si>
    <t xml:space="preserve">                  </t>
  </si>
  <si>
    <t>Đào Trùng Dương</t>
  </si>
  <si>
    <t>Phạm Ngọc Khoa</t>
  </si>
  <si>
    <t>Lê Thị Việt Hoa</t>
  </si>
  <si>
    <t>Cao Văn Lập</t>
  </si>
  <si>
    <t>Đoàn Đình Chiến</t>
  </si>
  <si>
    <t>Nguyễn Xuân Biển</t>
  </si>
  <si>
    <t>Nguyễn Văn Tuấn</t>
  </si>
  <si>
    <t>Nguyễn Ngọc Thịnh</t>
  </si>
  <si>
    <t>Đồng Văn Kiên</t>
  </si>
  <si>
    <t>Tiêu Thanh Bình</t>
  </si>
  <si>
    <t>Chi cục Thi hành án dân sự Huyện Tứ Kỳ</t>
  </si>
  <si>
    <t>Phạm Thị Bích Huệ</t>
  </si>
  <si>
    <t>Nguyễn Thị Minh Nguyệt</t>
  </si>
  <si>
    <t>Nghiêm Quang Trung</t>
  </si>
  <si>
    <t>Nguyễn Tuấn Vũ</t>
  </si>
  <si>
    <t>Chi cục Thi hành án dân sự Huyện Gia Lộc</t>
  </si>
  <si>
    <t>Vũ Quang Chung</t>
  </si>
  <si>
    <t>Vương Thanh Tùng</t>
  </si>
  <si>
    <t>Nguyễn Hữu Luân</t>
  </si>
  <si>
    <t>Nguyễn Quang Vinh</t>
  </si>
  <si>
    <t>Nguyễn Văn Thắng</t>
  </si>
  <si>
    <t>Chi cục Thi hành án dân sự Huyện Kinh Môn</t>
  </si>
  <si>
    <t>Đặng Đình Trung</t>
  </si>
  <si>
    <t>Lương Thị Hạnh</t>
  </si>
  <si>
    <t>Nguyễn Lương Quân</t>
  </si>
  <si>
    <t>Nguyễn Văn Ký</t>
  </si>
  <si>
    <t>Dương Thị Hương</t>
  </si>
  <si>
    <t>Nguyễn Văn Xuân</t>
  </si>
  <si>
    <t>Chi cục Thi hành án dân sự Huyện Nam Sách</t>
  </si>
  <si>
    <t>Ngô Văn Long</t>
  </si>
  <si>
    <t>Nguyễn Văn Tiền</t>
  </si>
  <si>
    <t>Nguyễn Anh Thư</t>
  </si>
  <si>
    <t>Nguyễn Văn Sửu</t>
  </si>
  <si>
    <t>Chi cục Thi hành án dân sự Huyện Thanh Hà</t>
  </si>
  <si>
    <t>Nguyễn Tuấn Anh</t>
  </si>
  <si>
    <t>Nguyễn Mạnh Hà</t>
  </si>
  <si>
    <t>Vũ công an</t>
  </si>
  <si>
    <t>Đồng Xuân Tới</t>
  </si>
  <si>
    <t>Chi cục Thi hành án dân sự Huyện Cẩm Giàng</t>
  </si>
  <si>
    <t>Lê Hồng Suy</t>
  </si>
  <si>
    <t>Phùng Đức Chính</t>
  </si>
  <si>
    <t>Lê Trọng Nghĩa</t>
  </si>
  <si>
    <t>Hà Quốc Hạnh</t>
  </si>
  <si>
    <t>Chi cục Thi hành án dân sự Huyện Kim Thành</t>
  </si>
  <si>
    <t>Phạm Văn Hùng</t>
  </si>
  <si>
    <t>Hồ Đình Nam</t>
  </si>
  <si>
    <t>Lương Thanh Tùng</t>
  </si>
  <si>
    <t>Đỗ Văn Dũng</t>
  </si>
  <si>
    <t>Chi cục Thi hành án dân sự Thị xã Chí Linh</t>
  </si>
  <si>
    <t>Nguyễn Thị Thái Linh</t>
  </si>
  <si>
    <t>Phùng Văn Dương</t>
  </si>
  <si>
    <t>Nguyễn Thị Điệp</t>
  </si>
  <si>
    <t>Vũ Văn Duy</t>
  </si>
  <si>
    <t>Nguyễn Thị Hoa Hồng</t>
  </si>
  <si>
    <t>Ngô Thị Len</t>
  </si>
  <si>
    <t>Chi cục Thi hành án dân sự Huyện Bình Giang</t>
  </si>
  <si>
    <t>Phạm Tiến Quyết</t>
  </si>
  <si>
    <t>Nguyễn Đình Kiên</t>
  </si>
  <si>
    <t>Nguyễn Văn Thái</t>
  </si>
  <si>
    <t>Đỗ Mạnh Tuân</t>
  </si>
  <si>
    <t>Vũ Tuấn Anh</t>
  </si>
  <si>
    <t>Chi cục Thi hành án dân sự Huyện Ninh Giang</t>
  </si>
  <si>
    <t>Nguyễn Trọng Lân</t>
  </si>
  <si>
    <t>Hoàng Thị Lẻ</t>
  </si>
  <si>
    <t>Bùi Ngọc Ảnh</t>
  </si>
  <si>
    <t>Đào Mạnh Hùng</t>
  </si>
  <si>
    <t>Chi cục Thi hành án dân sự Huyện Thanh Miện</t>
  </si>
  <si>
    <t>Vũ Thành Thuyết</t>
  </si>
  <si>
    <t>Vũ Đức Hân</t>
  </si>
  <si>
    <t>Đỗ Thành Trưởng</t>
  </si>
  <si>
    <t>Nguyễn Tiến Hạnh</t>
  </si>
  <si>
    <t>Chi cục Thi hành án dân sự Thành phố Hải Dương</t>
  </si>
  <si>
    <t>Phạm Thị Minh Loan</t>
  </si>
  <si>
    <t>Trần Văn Thuật</t>
  </si>
  <si>
    <t>Đào Thị Thanh Hòa</t>
  </si>
  <si>
    <t>Nguyễn Thị Thúy</t>
  </si>
  <si>
    <t>Nguyễn Trường Sơn</t>
  </si>
  <si>
    <t>Bùi Ngọc Đoàn</t>
  </si>
  <si>
    <t>Đào Trung Hải</t>
  </si>
  <si>
    <t>Nguyễn Văn Quý</t>
  </si>
  <si>
    <t>8 tháng/ năm 2019</t>
  </si>
  <si>
    <t>KT.CỤC TRƯỞNG</t>
  </si>
  <si>
    <t>PHÓ CỤC TRƯỞNG</t>
  </si>
  <si>
    <t>Nguyễn Thị Tình</t>
  </si>
  <si>
    <t>Hải Dương, ngày 31 tháng 5 năm 2019</t>
  </si>
  <si>
    <t>Biểu số: 07/TK-THA</t>
  </si>
  <si>
    <t>KẾT QUẢ THI HÀNH ÁN DÂN SỰ TÍNH BẰNG TIỀN</t>
  </si>
  <si>
    <t>Đơn vị báo cáo:</t>
  </si>
  <si>
    <t>Ban hành theo TT số:</t>
  </si>
  <si>
    <t>CHIA THEO CƠ QUAN THI HÀNH ÁN VÀ CHẤP HÀNH VIÊN</t>
  </si>
  <si>
    <t>08/2015/TT-BTP</t>
  </si>
  <si>
    <t xml:space="preserve">Ngày nhận báo cáo: </t>
  </si>
  <si>
    <t>…../…../……………</t>
  </si>
  <si>
    <t>Đơn vị tính: 1.000 VN đồng</t>
  </si>
  <si>
    <t xml:space="preserve">Tên đơn vị </t>
  </si>
  <si>
    <t>Cục THA
DS rút lên thi hành</t>
  </si>
  <si>
    <t>Tổng số chuyển kỳ sau</t>
  </si>
  <si>
    <t>Tỷ lệ (%) (xong + đình chỉ)/ Có điều kiện * 100%</t>
  </si>
  <si>
    <t>Năm trước chuyển sang</t>
  </si>
  <si>
    <t>Mới thụ lý</t>
  </si>
  <si>
    <t>Thi hành xong</t>
  </si>
  <si>
    <t>Đình chỉ thi hành án</t>
  </si>
  <si>
    <t>Giảm thi hành</t>
  </si>
  <si>
    <t>Hoãn thi hành án</t>
  </si>
  <si>
    <t>Hải Dương, ngày 31 tháng 5  năm 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</si>
</sst>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.0"/>
    <numFmt numFmtId="166" formatCode="_(* #,##0_);_(* \(#,##0\);_(* &quot;-&quot;??_);_(@_)"/>
    <numFmt numFmtId="167" formatCode="#,##0;[Red]#,##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3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i/>
      <sz val="14"/>
      <name val="Times New Roman"/>
      <family val="1"/>
    </font>
    <font>
      <sz val="14"/>
      <name val="Times New Roman"/>
      <family val="1"/>
    </font>
    <font>
      <sz val="11"/>
      <name val=".VnTime"/>
      <family val="2"/>
    </font>
    <font>
      <b/>
      <sz val="14"/>
      <name val="Times New Roman"/>
      <family val="1"/>
    </font>
    <font>
      <b/>
      <sz val="11"/>
      <name val=".VnTime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0.5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sz val="7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  <font>
      <sz val="10.5"/>
      <color rgb="FF000000"/>
      <name val="Times New Roman"/>
      <family val="1"/>
    </font>
    <font>
      <sz val="12"/>
      <color theme="1"/>
      <name val="Times New Roman"/>
      <family val="1"/>
    </font>
    <font>
      <sz val="10.5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i/>
      <sz val="8"/>
      <color rgb="FF000000"/>
      <name val="Times New Roman"/>
      <family val="1"/>
    </font>
    <font>
      <sz val="7"/>
      <color rgb="FF000000"/>
      <name val="Times New Roman"/>
      <family val="1"/>
    </font>
    <font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.5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7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i/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i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49" fontId="3" fillId="0" borderId="0" xfId="56" applyNumberFormat="1" applyFont="1" applyFill="1" applyAlignment="1" applyProtection="1">
      <alignment/>
      <protection/>
    </xf>
    <xf numFmtId="49" fontId="3" fillId="0" borderId="0" xfId="56" applyNumberFormat="1" applyFont="1" applyFill="1" applyProtection="1">
      <alignment/>
      <protection/>
    </xf>
    <xf numFmtId="49" fontId="3" fillId="0" borderId="0" xfId="56" applyNumberFormat="1" applyFont="1" applyFill="1" applyProtection="1">
      <alignment/>
      <protection locked="0"/>
    </xf>
    <xf numFmtId="49" fontId="6" fillId="0" borderId="0" xfId="56" applyNumberFormat="1" applyFont="1" applyFill="1" applyAlignment="1" applyProtection="1">
      <alignment/>
      <protection/>
    </xf>
    <xf numFmtId="49" fontId="3" fillId="0" borderId="0" xfId="56" applyNumberFormat="1" applyFont="1" applyFill="1" applyAlignment="1" applyProtection="1">
      <alignment horizontal="center"/>
      <protection/>
    </xf>
    <xf numFmtId="49" fontId="4" fillId="0" borderId="0" xfId="56" applyNumberFormat="1" applyFont="1" applyFill="1" applyProtection="1">
      <alignment/>
      <protection/>
    </xf>
    <xf numFmtId="49" fontId="3" fillId="0" borderId="0" xfId="56" applyNumberFormat="1" applyFont="1" applyFill="1" applyBorder="1" applyAlignment="1" applyProtection="1">
      <alignment/>
      <protection locked="0"/>
    </xf>
    <xf numFmtId="49" fontId="6" fillId="0" borderId="10" xfId="56" applyNumberFormat="1" applyFont="1" applyFill="1" applyBorder="1" applyAlignment="1" applyProtection="1">
      <alignment horizontal="center" vertical="center"/>
      <protection/>
    </xf>
    <xf numFmtId="49" fontId="10" fillId="0" borderId="0" xfId="56" applyNumberFormat="1" applyFont="1" applyFill="1" applyBorder="1" applyProtection="1">
      <alignment/>
      <protection locked="0"/>
    </xf>
    <xf numFmtId="49" fontId="12" fillId="0" borderId="0" xfId="56" applyNumberFormat="1" applyFont="1" applyFill="1" applyBorder="1" applyProtection="1">
      <alignment/>
      <protection locked="0"/>
    </xf>
    <xf numFmtId="49" fontId="3" fillId="0" borderId="10" xfId="56" applyNumberFormat="1" applyFont="1" applyFill="1" applyBorder="1" applyAlignment="1" applyProtection="1">
      <alignment horizontal="center" vertical="center" wrapText="1"/>
      <protection/>
    </xf>
    <xf numFmtId="49" fontId="3" fillId="0" borderId="0" xfId="56" applyNumberFormat="1" applyFont="1" applyFill="1" applyBorder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NumberFormat="1" applyFont="1" applyFill="1" applyAlignment="1" applyProtection="1">
      <alignment/>
      <protection locked="0"/>
    </xf>
    <xf numFmtId="0" fontId="9" fillId="0" borderId="0" xfId="0" applyNumberFormat="1" applyFont="1" applyFill="1" applyAlignment="1" applyProtection="1">
      <alignment wrapText="1"/>
      <protection locked="0"/>
    </xf>
    <xf numFmtId="0" fontId="9" fillId="0" borderId="0" xfId="0" applyNumberFormat="1" applyFont="1" applyFill="1" applyAlignment="1" applyProtection="1">
      <alignment/>
      <protection locked="0"/>
    </xf>
    <xf numFmtId="0" fontId="11" fillId="0" borderId="0" xfId="0" applyNumberFormat="1" applyFont="1" applyFill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wrapText="1"/>
      <protection locked="0"/>
    </xf>
    <xf numFmtId="0" fontId="65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vertical="center" wrapText="1"/>
    </xf>
    <xf numFmtId="3" fontId="65" fillId="33" borderId="10" xfId="0" applyNumberFormat="1" applyFont="1" applyFill="1" applyBorder="1" applyAlignment="1">
      <alignment vertical="center" wrapText="1"/>
    </xf>
    <xf numFmtId="1" fontId="65" fillId="33" borderId="10" xfId="0" applyNumberFormat="1" applyFont="1" applyFill="1" applyBorder="1" applyAlignment="1">
      <alignment vertical="center" wrapText="1"/>
    </xf>
    <xf numFmtId="10" fontId="65" fillId="33" borderId="10" xfId="0" applyNumberFormat="1" applyFont="1" applyFill="1" applyBorder="1" applyAlignment="1">
      <alignment vertical="center" wrapText="1"/>
    </xf>
    <xf numFmtId="165" fontId="66" fillId="33" borderId="10" xfId="0" applyNumberFormat="1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vertical="center" wrapText="1"/>
    </xf>
    <xf numFmtId="1" fontId="66" fillId="33" borderId="10" xfId="0" applyNumberFormat="1" applyFont="1" applyFill="1" applyBorder="1" applyAlignment="1">
      <alignment vertical="center" wrapText="1"/>
    </xf>
    <xf numFmtId="10" fontId="66" fillId="33" borderId="10" xfId="0" applyNumberFormat="1" applyFont="1" applyFill="1" applyBorder="1" applyAlignment="1">
      <alignment vertical="center" wrapText="1"/>
    </xf>
    <xf numFmtId="3" fontId="66" fillId="33" borderId="10" xfId="0" applyNumberFormat="1" applyFont="1" applyFill="1" applyBorder="1" applyAlignment="1">
      <alignment vertical="center" wrapText="1"/>
    </xf>
    <xf numFmtId="1" fontId="65" fillId="33" borderId="1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 applyProtection="1">
      <alignment/>
      <protection locked="0"/>
    </xf>
    <xf numFmtId="0" fontId="13" fillId="0" borderId="0" xfId="0" applyNumberFormat="1" applyFont="1" applyFill="1" applyAlignment="1" applyProtection="1">
      <alignment/>
      <protection locked="0"/>
    </xf>
    <xf numFmtId="0" fontId="13" fillId="0" borderId="0" xfId="0" applyNumberFormat="1" applyFont="1" applyFill="1" applyAlignment="1" applyProtection="1">
      <alignment wrapText="1"/>
      <protection locked="0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68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horizontal="left" vertical="center"/>
    </xf>
    <xf numFmtId="0" fontId="70" fillId="0" borderId="0" xfId="0" applyFont="1" applyAlignment="1">
      <alignment vertical="center" wrapText="1"/>
    </xf>
    <xf numFmtId="0" fontId="72" fillId="33" borderId="10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 wrapText="1"/>
    </xf>
    <xf numFmtId="3" fontId="74" fillId="33" borderId="10" xfId="0" applyNumberFormat="1" applyFont="1" applyFill="1" applyBorder="1" applyAlignment="1">
      <alignment vertical="center" wrapText="1"/>
    </xf>
    <xf numFmtId="10" fontId="75" fillId="33" borderId="10" xfId="0" applyNumberFormat="1" applyFont="1" applyFill="1" applyBorder="1" applyAlignment="1">
      <alignment vertical="center" wrapText="1"/>
    </xf>
    <xf numFmtId="0" fontId="76" fillId="33" borderId="10" xfId="0" applyFon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vertical="center" wrapText="1"/>
    </xf>
    <xf numFmtId="165" fontId="77" fillId="33" borderId="10" xfId="0" applyNumberFormat="1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vertical="center" wrapText="1"/>
    </xf>
    <xf numFmtId="10" fontId="74" fillId="33" borderId="10" xfId="0" applyNumberFormat="1" applyFont="1" applyFill="1" applyBorder="1" applyAlignment="1">
      <alignment vertical="center" wrapText="1"/>
    </xf>
    <xf numFmtId="0" fontId="70" fillId="0" borderId="0" xfId="0" applyFont="1" applyBorder="1" applyAlignment="1">
      <alignment vertical="center"/>
    </xf>
    <xf numFmtId="167" fontId="74" fillId="33" borderId="10" xfId="0" applyNumberFormat="1" applyFont="1" applyFill="1" applyBorder="1" applyAlignment="1">
      <alignment vertical="center" wrapText="1"/>
    </xf>
    <xf numFmtId="1" fontId="76" fillId="33" borderId="10" xfId="0" applyNumberFormat="1" applyFont="1" applyFill="1" applyBorder="1" applyAlignment="1">
      <alignment horizontal="center" vertical="center" wrapText="1"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3" fontId="80" fillId="33" borderId="10" xfId="0" applyNumberFormat="1" applyFont="1" applyFill="1" applyBorder="1" applyAlignment="1">
      <alignment vertical="center" wrapText="1"/>
    </xf>
    <xf numFmtId="10" fontId="71" fillId="33" borderId="10" xfId="0" applyNumberFormat="1" applyFont="1" applyFill="1" applyBorder="1" applyAlignment="1">
      <alignment vertical="center" wrapText="1"/>
    </xf>
    <xf numFmtId="10" fontId="80" fillId="33" borderId="10" xfId="0" applyNumberFormat="1" applyFont="1" applyFill="1" applyBorder="1" applyAlignment="1">
      <alignment vertical="center" wrapText="1"/>
    </xf>
    <xf numFmtId="49" fontId="3" fillId="0" borderId="11" xfId="56" applyNumberFormat="1" applyFont="1" applyFill="1" applyBorder="1" applyAlignment="1" applyProtection="1">
      <alignment horizontal="right"/>
      <protection/>
    </xf>
    <xf numFmtId="49" fontId="4" fillId="0" borderId="0" xfId="56" applyNumberFormat="1" applyFont="1" applyFill="1" applyBorder="1" applyAlignment="1" applyProtection="1">
      <alignment horizontal="left" wrapText="1"/>
      <protection/>
    </xf>
    <xf numFmtId="49" fontId="4" fillId="0" borderId="0" xfId="56" applyNumberFormat="1" applyFont="1" applyFill="1" applyBorder="1" applyAlignment="1" applyProtection="1">
      <alignment horizontal="left"/>
      <protection/>
    </xf>
    <xf numFmtId="49" fontId="3" fillId="0" borderId="0" xfId="56" applyNumberFormat="1" applyFont="1" applyFill="1" applyBorder="1" applyAlignment="1" applyProtection="1">
      <alignment horizontal="left"/>
      <protection/>
    </xf>
    <xf numFmtId="49" fontId="13" fillId="0" borderId="0" xfId="56" applyNumberFormat="1" applyFont="1" applyFill="1" applyAlignment="1" applyProtection="1">
      <alignment horizontal="center"/>
      <protection/>
    </xf>
    <xf numFmtId="49" fontId="3" fillId="0" borderId="0" xfId="56" applyNumberFormat="1" applyFont="1" applyFill="1" applyAlignment="1" applyProtection="1">
      <alignment horizontal="left"/>
      <protection/>
    </xf>
    <xf numFmtId="49" fontId="13" fillId="0" borderId="0" xfId="56" applyNumberFormat="1" applyFont="1" applyFill="1" applyAlignment="1" applyProtection="1">
      <alignment horizontal="center" wrapText="1"/>
      <protection/>
    </xf>
    <xf numFmtId="0" fontId="4" fillId="0" borderId="0" xfId="56" applyNumberFormat="1" applyFont="1" applyFill="1" applyBorder="1" applyAlignment="1" applyProtection="1">
      <alignment horizontal="left" wrapText="1"/>
      <protection/>
    </xf>
    <xf numFmtId="0" fontId="5" fillId="0" borderId="0" xfId="56" applyNumberFormat="1" applyFont="1" applyFill="1" applyAlignment="1" applyProtection="1">
      <alignment horizontal="center"/>
      <protection/>
    </xf>
    <xf numFmtId="49" fontId="3" fillId="0" borderId="0" xfId="56" applyNumberFormat="1" applyFont="1" applyFill="1" applyBorder="1" applyAlignment="1" applyProtection="1">
      <alignment horizontal="left" wrapText="1"/>
      <protection/>
    </xf>
    <xf numFmtId="49" fontId="3" fillId="0" borderId="10" xfId="56" applyNumberFormat="1" applyFont="1" applyFill="1" applyBorder="1" applyAlignment="1" applyProtection="1">
      <alignment horizontal="center" vertical="center" wrapText="1"/>
      <protection/>
    </xf>
    <xf numFmtId="1" fontId="3" fillId="0" borderId="10" xfId="56" applyNumberFormat="1" applyFont="1" applyFill="1" applyBorder="1" applyAlignment="1" applyProtection="1">
      <alignment horizontal="center" vertical="center"/>
      <protection/>
    </xf>
    <xf numFmtId="49" fontId="15" fillId="0" borderId="10" xfId="56" applyNumberFormat="1" applyFont="1" applyFill="1" applyBorder="1" applyAlignment="1" applyProtection="1">
      <alignment horizontal="center" vertical="center" wrapText="1"/>
      <protection/>
    </xf>
    <xf numFmtId="0" fontId="4" fillId="0" borderId="10" xfId="56" applyNumberFormat="1" applyFont="1" applyFill="1" applyBorder="1" applyAlignment="1" applyProtection="1">
      <alignment horizontal="center" vertical="center" wrapText="1"/>
      <protection/>
    </xf>
    <xf numFmtId="0" fontId="65" fillId="33" borderId="10" xfId="0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 wrapText="1"/>
      <protection locked="0"/>
    </xf>
    <xf numFmtId="0" fontId="13" fillId="0" borderId="0" xfId="0" applyNumberFormat="1" applyFont="1" applyFill="1" applyAlignment="1" applyProtection="1">
      <alignment horizontal="center"/>
      <protection locked="0"/>
    </xf>
    <xf numFmtId="0" fontId="13" fillId="0" borderId="0" xfId="0" applyNumberFormat="1" applyFont="1" applyFill="1" applyAlignment="1" applyProtection="1">
      <alignment horizontal="center" wrapText="1"/>
      <protection locked="0"/>
    </xf>
    <xf numFmtId="0" fontId="81" fillId="0" borderId="0" xfId="0" applyFont="1" applyAlignment="1">
      <alignment horizontal="center" vertical="center"/>
    </xf>
    <xf numFmtId="0" fontId="82" fillId="0" borderId="0" xfId="0" applyFont="1" applyAlignment="1">
      <alignment horizontal="center"/>
    </xf>
    <xf numFmtId="0" fontId="83" fillId="33" borderId="10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vertical="center"/>
    </xf>
    <xf numFmtId="0" fontId="76" fillId="33" borderId="10" xfId="0" applyFont="1" applyFill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1" fillId="0" borderId="0" xfId="0" applyFont="1" applyAlignment="1">
      <alignment horizontal="center"/>
    </xf>
    <xf numFmtId="0" fontId="7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85725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1552575" y="447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85725" cy="247650"/>
    <xdr:sp fLocksText="0">
      <xdr:nvSpPr>
        <xdr:cNvPr id="2" name="Text Box 1"/>
        <xdr:cNvSpPr txBox="1">
          <a:spLocks noChangeArrowheads="1"/>
        </xdr:cNvSpPr>
      </xdr:nvSpPr>
      <xdr:spPr>
        <a:xfrm>
          <a:off x="1552575" y="447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AO%20CAO\NAM%202015\BC%20THONG%20KE%202015\THONG%20KE%202015%20DI\12%20THANG%202015\BCTK%2012%20THANG%202015%20LUU\NAM%202014\BC%20TONG%20HOP\BC%20TONG%20HOP%20DI\gui%20huyen\trien%20khai%20bao%20cao%20quoc%20hoi\Bi&#7875;u%20m&#7851;u%20Ph&#7909;%20l&#7909;c%20v&#7873;%20vi&#7879;cTHA%20li&#234;n%20quan%20&#273;&#7871;n%20t&#237;n%20d&#7909;ng%20ng&#226;n%20h&#224;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sach"/>
      <sheetName val="Nguyen_nhan"/>
      <sheetName val="TCTD"/>
      <sheetName val="TK_theonguyennhan"/>
      <sheetName val="TK_theoTCTD"/>
    </sheetNames>
    <sheetDataSet>
      <sheetData sheetId="1">
        <row r="3">
          <cell r="B3" t="str">
            <v>1.Hoãn thi hành án</v>
          </cell>
        </row>
        <row r="4">
          <cell r="B4" t="str">
            <v>2.Tạm đình chỉ thi hành án</v>
          </cell>
        </row>
        <row r="5">
          <cell r="B5" t="str">
            <v>3.Đang áp dụng biện pháp bảo đảm</v>
          </cell>
        </row>
        <row r="6">
          <cell r="B6" t="str">
            <v>4.Bản án tuyên không rõ (đề nghị Tòa án giải thích)</v>
          </cell>
        </row>
        <row r="7">
          <cell r="B7" t="str">
            <v>5.Có nhiều quan điểm khác nhau về việc xử lý tài sản thi hành án</v>
          </cell>
        </row>
        <row r="8">
          <cell r="B8" t="str">
            <v>6.Tài sản kê biên chưa bán được (đang thẩm định giá, đang thông báo, giảm giá tài sản nhiều lần)</v>
          </cell>
        </row>
        <row r="9">
          <cell r="B9" t="str">
            <v>7.Đang chia tài sản chung</v>
          </cell>
        </row>
        <row r="10">
          <cell r="B10" t="str">
            <v>8.Trị giá tài sản quá lớn so với số tiền phải thi hành</v>
          </cell>
        </row>
        <row r="11">
          <cell r="B11" t="str">
            <v>9.Đang trong thời hạn tự nguyện thi hành án</v>
          </cell>
        </row>
        <row r="12">
          <cell r="B12" t="str">
            <v>10.Đang xác minh tài sản thi hành án</v>
          </cell>
        </row>
        <row r="13">
          <cell r="B13" t="str">
            <v>11.Người nước ngoài hiện đang không có mặt tại Việt Nam</v>
          </cell>
        </row>
        <row r="14">
          <cell r="B14" t="str">
            <v>12.Tài sản có tranh chấp (đang khởi kiện)</v>
          </cell>
        </row>
        <row r="15">
          <cell r="B15" t="str">
            <v>13.Các bên thỏa thuận ấn định thời gian trả tiền, xin tự bán tài sản</v>
          </cell>
        </row>
        <row r="16">
          <cell r="B16" t="str">
            <v>14.Lý do khác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2:S107"/>
  <sheetViews>
    <sheetView showZeros="0" tabSelected="1" view="pageBreakPreview" zoomScaleSheetLayoutView="100" zoomScalePageLayoutView="0" workbookViewId="0" topLeftCell="A1">
      <selection activeCell="Q14" sqref="Q14"/>
    </sheetView>
  </sheetViews>
  <sheetFormatPr defaultColWidth="9.140625" defaultRowHeight="15"/>
  <cols>
    <col min="1" max="1" width="4.00390625" style="3" customWidth="1"/>
    <col min="2" max="2" width="19.28125" style="3" customWidth="1"/>
    <col min="3" max="3" width="7.57421875" style="3" customWidth="1"/>
    <col min="4" max="4" width="6.7109375" style="3" customWidth="1"/>
    <col min="5" max="5" width="6.8515625" style="3" customWidth="1"/>
    <col min="6" max="6" width="5.7109375" style="3" customWidth="1"/>
    <col min="7" max="7" width="8.00390625" style="3" customWidth="1"/>
    <col min="8" max="8" width="6.57421875" style="3" customWidth="1"/>
    <col min="9" max="9" width="7.28125" style="3" customWidth="1"/>
    <col min="10" max="10" width="6.7109375" style="3" customWidth="1"/>
    <col min="11" max="11" width="6.57421875" style="3" customWidth="1"/>
    <col min="12" max="12" width="5.8515625" style="3" customWidth="1"/>
    <col min="13" max="13" width="6.57421875" style="3" customWidth="1"/>
    <col min="14" max="14" width="7.7109375" style="3" customWidth="1"/>
    <col min="15" max="15" width="7.421875" style="3" customWidth="1"/>
    <col min="16" max="16" width="6.8515625" style="3" customWidth="1"/>
    <col min="17" max="17" width="5.7109375" style="3" customWidth="1"/>
    <col min="18" max="18" width="6.8515625" style="3" customWidth="1"/>
    <col min="19" max="19" width="8.57421875" style="3" customWidth="1"/>
    <col min="20" max="16384" width="9.140625" style="3" customWidth="1"/>
  </cols>
  <sheetData>
    <row r="2" spans="1:19" ht="20.25" customHeight="1">
      <c r="A2" s="1" t="s">
        <v>0</v>
      </c>
      <c r="B2" s="1"/>
      <c r="C2" s="1"/>
      <c r="D2" s="2"/>
      <c r="E2" s="66" t="s">
        <v>1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5" t="s">
        <v>36</v>
      </c>
      <c r="Q2" s="65"/>
      <c r="R2" s="65"/>
      <c r="S2" s="65"/>
    </row>
    <row r="3" spans="1:19" ht="17.25" customHeight="1">
      <c r="A3" s="67" t="s">
        <v>2</v>
      </c>
      <c r="B3" s="67"/>
      <c r="C3" s="67"/>
      <c r="D3" s="67"/>
      <c r="E3" s="68" t="s">
        <v>3</v>
      </c>
      <c r="F3" s="68"/>
      <c r="G3" s="68"/>
      <c r="H3" s="68"/>
      <c r="I3" s="68"/>
      <c r="J3" s="68"/>
      <c r="K3" s="68"/>
      <c r="L3" s="68"/>
      <c r="M3" s="68"/>
      <c r="N3" s="68"/>
      <c r="O3" s="68"/>
      <c r="P3" s="69" t="s">
        <v>37</v>
      </c>
      <c r="Q3" s="69"/>
      <c r="R3" s="69"/>
      <c r="S3" s="69"/>
    </row>
    <row r="4" spans="1:19" ht="19.5" customHeight="1">
      <c r="A4" s="67" t="s">
        <v>4</v>
      </c>
      <c r="B4" s="67"/>
      <c r="C4" s="67"/>
      <c r="D4" s="67"/>
      <c r="E4" s="70" t="s">
        <v>121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64" t="s">
        <v>38</v>
      </c>
      <c r="Q4" s="64"/>
      <c r="R4" s="64"/>
      <c r="S4" s="64"/>
    </row>
    <row r="5" spans="1:19" ht="14.25" customHeight="1">
      <c r="A5" s="1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5"/>
      <c r="O5" s="5"/>
      <c r="P5" s="71" t="s">
        <v>35</v>
      </c>
      <c r="Q5" s="71"/>
      <c r="R5" s="71"/>
      <c r="S5" s="71"/>
    </row>
    <row r="6" spans="1:19" ht="14.25" customHeight="1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5"/>
      <c r="O6" s="5"/>
      <c r="P6" s="63" t="s">
        <v>39</v>
      </c>
      <c r="Q6" s="63"/>
      <c r="R6" s="63"/>
      <c r="S6" s="63"/>
    </row>
    <row r="7" spans="1:19" ht="14.25" customHeight="1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5"/>
      <c r="O7" s="5"/>
      <c r="P7" s="63" t="s">
        <v>40</v>
      </c>
      <c r="Q7" s="63"/>
      <c r="R7" s="63"/>
      <c r="S7" s="63"/>
    </row>
    <row r="8" spans="1:19" ht="15" customHeight="1">
      <c r="A8" s="2"/>
      <c r="B8" s="6"/>
      <c r="C8" s="6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62" t="s">
        <v>6</v>
      </c>
      <c r="Q8" s="62"/>
      <c r="R8" s="62"/>
      <c r="S8" s="62"/>
    </row>
    <row r="9" spans="1:19" ht="19.5" customHeight="1">
      <c r="A9" s="75" t="s">
        <v>7</v>
      </c>
      <c r="B9" s="75"/>
      <c r="C9" s="72" t="s">
        <v>8</v>
      </c>
      <c r="D9" s="72"/>
      <c r="E9" s="72"/>
      <c r="F9" s="72" t="s">
        <v>9</v>
      </c>
      <c r="G9" s="72" t="s">
        <v>10</v>
      </c>
      <c r="H9" s="73" t="s">
        <v>11</v>
      </c>
      <c r="I9" s="73"/>
      <c r="J9" s="73"/>
      <c r="K9" s="73"/>
      <c r="L9" s="73"/>
      <c r="M9" s="73"/>
      <c r="N9" s="73"/>
      <c r="O9" s="73"/>
      <c r="P9" s="73"/>
      <c r="Q9" s="73"/>
      <c r="R9" s="72" t="s">
        <v>12</v>
      </c>
      <c r="S9" s="72" t="s">
        <v>13</v>
      </c>
    </row>
    <row r="10" spans="1:19" s="7" customFormat="1" ht="16.5" customHeight="1">
      <c r="A10" s="75"/>
      <c r="B10" s="75"/>
      <c r="C10" s="72" t="s">
        <v>14</v>
      </c>
      <c r="D10" s="72" t="s">
        <v>15</v>
      </c>
      <c r="E10" s="72"/>
      <c r="F10" s="72"/>
      <c r="G10" s="72"/>
      <c r="H10" s="72" t="s">
        <v>11</v>
      </c>
      <c r="I10" s="72" t="s">
        <v>16</v>
      </c>
      <c r="J10" s="72"/>
      <c r="K10" s="72"/>
      <c r="L10" s="72"/>
      <c r="M10" s="72"/>
      <c r="N10" s="72"/>
      <c r="O10" s="72"/>
      <c r="P10" s="72"/>
      <c r="Q10" s="72" t="s">
        <v>17</v>
      </c>
      <c r="R10" s="72"/>
      <c r="S10" s="72"/>
    </row>
    <row r="11" spans="1:19" ht="16.5" customHeight="1">
      <c r="A11" s="75"/>
      <c r="B11" s="75"/>
      <c r="C11" s="72"/>
      <c r="D11" s="72" t="s">
        <v>18</v>
      </c>
      <c r="E11" s="72" t="s">
        <v>19</v>
      </c>
      <c r="F11" s="72"/>
      <c r="G11" s="72"/>
      <c r="H11" s="72"/>
      <c r="I11" s="72" t="s">
        <v>20</v>
      </c>
      <c r="J11" s="72" t="s">
        <v>15</v>
      </c>
      <c r="K11" s="72"/>
      <c r="L11" s="72"/>
      <c r="M11" s="72"/>
      <c r="N11" s="72"/>
      <c r="O11" s="72"/>
      <c r="P11" s="72"/>
      <c r="Q11" s="72"/>
      <c r="R11" s="72"/>
      <c r="S11" s="72"/>
    </row>
    <row r="12" spans="1:19" ht="75.75" customHeight="1">
      <c r="A12" s="75"/>
      <c r="B12" s="75"/>
      <c r="C12" s="72"/>
      <c r="D12" s="72"/>
      <c r="E12" s="72"/>
      <c r="F12" s="72"/>
      <c r="G12" s="72"/>
      <c r="H12" s="72"/>
      <c r="I12" s="72"/>
      <c r="J12" s="11" t="s">
        <v>21</v>
      </c>
      <c r="K12" s="11" t="s">
        <v>22</v>
      </c>
      <c r="L12" s="11" t="s">
        <v>23</v>
      </c>
      <c r="M12" s="11" t="s">
        <v>24</v>
      </c>
      <c r="N12" s="11" t="s">
        <v>25</v>
      </c>
      <c r="O12" s="11" t="s">
        <v>26</v>
      </c>
      <c r="P12" s="11" t="s">
        <v>27</v>
      </c>
      <c r="Q12" s="72"/>
      <c r="R12" s="72"/>
      <c r="S12" s="72"/>
    </row>
    <row r="13" spans="1:19" ht="22.5" customHeight="1">
      <c r="A13" s="74" t="s">
        <v>28</v>
      </c>
      <c r="B13" s="74"/>
      <c r="C13" s="8">
        <v>1</v>
      </c>
      <c r="D13" s="8">
        <v>2</v>
      </c>
      <c r="E13" s="8">
        <v>3</v>
      </c>
      <c r="F13" s="8">
        <v>4</v>
      </c>
      <c r="G13" s="8">
        <v>5</v>
      </c>
      <c r="H13" s="8">
        <v>6</v>
      </c>
      <c r="I13" s="8">
        <v>7</v>
      </c>
      <c r="J13" s="8">
        <v>8</v>
      </c>
      <c r="K13" s="8">
        <v>9</v>
      </c>
      <c r="L13" s="8">
        <v>10</v>
      </c>
      <c r="M13" s="8">
        <v>11</v>
      </c>
      <c r="N13" s="8">
        <v>12</v>
      </c>
      <c r="O13" s="8">
        <v>13</v>
      </c>
      <c r="P13" s="8">
        <v>14</v>
      </c>
      <c r="Q13" s="8">
        <v>15</v>
      </c>
      <c r="R13" s="8">
        <v>16</v>
      </c>
      <c r="S13" s="8">
        <v>17</v>
      </c>
    </row>
    <row r="14" spans="1:19" ht="15" customHeight="1">
      <c r="A14" s="76" t="s">
        <v>32</v>
      </c>
      <c r="B14" s="76"/>
      <c r="C14" s="24">
        <f aca="true" t="shared" si="0" ref="C14:Q14">SUM(C15,C26)</f>
        <v>9075</v>
      </c>
      <c r="D14" s="24">
        <f t="shared" si="0"/>
        <v>3149</v>
      </c>
      <c r="E14" s="24">
        <f t="shared" si="0"/>
        <v>5926</v>
      </c>
      <c r="F14" s="24">
        <f t="shared" si="0"/>
        <v>116</v>
      </c>
      <c r="G14" s="24">
        <f t="shared" si="0"/>
        <v>0</v>
      </c>
      <c r="H14" s="24">
        <f t="shared" si="0"/>
        <v>8959</v>
      </c>
      <c r="I14" s="24">
        <f t="shared" si="0"/>
        <v>7199</v>
      </c>
      <c r="J14" s="24">
        <f t="shared" si="0"/>
        <v>5140</v>
      </c>
      <c r="K14" s="24">
        <f t="shared" si="0"/>
        <v>52</v>
      </c>
      <c r="L14" s="24">
        <f t="shared" si="0"/>
        <v>1981</v>
      </c>
      <c r="M14" s="24">
        <f t="shared" si="0"/>
        <v>13</v>
      </c>
      <c r="N14" s="24">
        <f t="shared" si="0"/>
        <v>4</v>
      </c>
      <c r="O14" s="24">
        <f t="shared" si="0"/>
        <v>0</v>
      </c>
      <c r="P14" s="24">
        <f t="shared" si="0"/>
        <v>9</v>
      </c>
      <c r="Q14" s="24">
        <f t="shared" si="0"/>
        <v>1760</v>
      </c>
      <c r="R14" s="24">
        <f aca="true" t="shared" si="1" ref="R14:R45">L14+M14+N14+O14+P14+Q14</f>
        <v>3767</v>
      </c>
      <c r="S14" s="25">
        <f aca="true" t="shared" si="2" ref="S14:S45">IF(I14=0,0,((J14+K14)/I14))</f>
        <v>0.7212112793443534</v>
      </c>
    </row>
    <row r="15" spans="1:19" ht="23.25" customHeight="1">
      <c r="A15" s="21" t="s">
        <v>29</v>
      </c>
      <c r="B15" s="22" t="s">
        <v>33</v>
      </c>
      <c r="C15" s="23">
        <f>D15+E15</f>
        <v>337</v>
      </c>
      <c r="D15" s="24">
        <f aca="true" t="shared" si="3" ref="D15:Q15">SUM(D16:D25)</f>
        <v>72</v>
      </c>
      <c r="E15" s="24">
        <f t="shared" si="3"/>
        <v>265</v>
      </c>
      <c r="F15" s="24">
        <f t="shared" si="3"/>
        <v>5</v>
      </c>
      <c r="G15" s="24">
        <f t="shared" si="3"/>
        <v>0</v>
      </c>
      <c r="H15" s="24">
        <f t="shared" si="3"/>
        <v>332</v>
      </c>
      <c r="I15" s="24">
        <f t="shared" si="3"/>
        <v>285</v>
      </c>
      <c r="J15" s="24">
        <f t="shared" si="3"/>
        <v>210</v>
      </c>
      <c r="K15" s="24">
        <f t="shared" si="3"/>
        <v>1</v>
      </c>
      <c r="L15" s="24">
        <f t="shared" si="3"/>
        <v>72</v>
      </c>
      <c r="M15" s="24">
        <f t="shared" si="3"/>
        <v>1</v>
      </c>
      <c r="N15" s="24">
        <f t="shared" si="3"/>
        <v>1</v>
      </c>
      <c r="O15" s="24">
        <f t="shared" si="3"/>
        <v>0</v>
      </c>
      <c r="P15" s="24">
        <f t="shared" si="3"/>
        <v>0</v>
      </c>
      <c r="Q15" s="24">
        <f t="shared" si="3"/>
        <v>47</v>
      </c>
      <c r="R15" s="24">
        <f t="shared" si="1"/>
        <v>121</v>
      </c>
      <c r="S15" s="25">
        <f t="shared" si="2"/>
        <v>0.7403508771929824</v>
      </c>
    </row>
    <row r="16" spans="1:19" ht="19.5" customHeight="1">
      <c r="A16" s="26">
        <v>1.1</v>
      </c>
      <c r="B16" s="27" t="s">
        <v>41</v>
      </c>
      <c r="C16" s="30">
        <f aca="true" t="shared" si="4" ref="C16:C25">SUM(D16:E16)</f>
        <v>37</v>
      </c>
      <c r="D16" s="30">
        <v>22</v>
      </c>
      <c r="E16" s="30">
        <v>15</v>
      </c>
      <c r="F16" s="30">
        <v>0</v>
      </c>
      <c r="G16" s="30">
        <v>0</v>
      </c>
      <c r="H16" s="30">
        <f aca="true" t="shared" si="5" ref="H16:H25">SUM(I16,Q16)</f>
        <v>37</v>
      </c>
      <c r="I16" s="30">
        <f aca="true" t="shared" si="6" ref="I16:I25">SUM(J16:P16)</f>
        <v>24</v>
      </c>
      <c r="J16" s="30">
        <v>8</v>
      </c>
      <c r="K16" s="30">
        <v>0</v>
      </c>
      <c r="L16" s="30">
        <v>16</v>
      </c>
      <c r="M16" s="30">
        <v>0</v>
      </c>
      <c r="N16" s="30">
        <v>0</v>
      </c>
      <c r="O16" s="30">
        <v>0</v>
      </c>
      <c r="P16" s="30">
        <v>0</v>
      </c>
      <c r="Q16" s="30">
        <v>13</v>
      </c>
      <c r="R16" s="28">
        <f t="shared" si="1"/>
        <v>29</v>
      </c>
      <c r="S16" s="29">
        <f t="shared" si="2"/>
        <v>0.3333333333333333</v>
      </c>
    </row>
    <row r="17" spans="1:19" ht="19.5" customHeight="1">
      <c r="A17" s="26">
        <v>1.2</v>
      </c>
      <c r="B17" s="27" t="s">
        <v>42</v>
      </c>
      <c r="C17" s="30">
        <f t="shared" si="4"/>
        <v>41</v>
      </c>
      <c r="D17" s="30">
        <v>6</v>
      </c>
      <c r="E17" s="30">
        <v>35</v>
      </c>
      <c r="F17" s="30">
        <v>1</v>
      </c>
      <c r="G17" s="30">
        <v>0</v>
      </c>
      <c r="H17" s="30">
        <f t="shared" si="5"/>
        <v>40</v>
      </c>
      <c r="I17" s="30">
        <f t="shared" si="6"/>
        <v>34</v>
      </c>
      <c r="J17" s="30">
        <v>11</v>
      </c>
      <c r="K17" s="30">
        <v>1</v>
      </c>
      <c r="L17" s="30">
        <v>22</v>
      </c>
      <c r="M17" s="30">
        <v>0</v>
      </c>
      <c r="N17" s="30">
        <v>0</v>
      </c>
      <c r="O17" s="30">
        <v>0</v>
      </c>
      <c r="P17" s="30">
        <v>0</v>
      </c>
      <c r="Q17" s="30">
        <v>6</v>
      </c>
      <c r="R17" s="28">
        <f t="shared" si="1"/>
        <v>28</v>
      </c>
      <c r="S17" s="29">
        <f t="shared" si="2"/>
        <v>0.35294117647058826</v>
      </c>
    </row>
    <row r="18" spans="1:19" ht="19.5" customHeight="1">
      <c r="A18" s="26">
        <v>1.3</v>
      </c>
      <c r="B18" s="27" t="s">
        <v>43</v>
      </c>
      <c r="C18" s="30">
        <f t="shared" si="4"/>
        <v>108</v>
      </c>
      <c r="D18" s="30">
        <v>26</v>
      </c>
      <c r="E18" s="30">
        <v>82</v>
      </c>
      <c r="F18" s="30">
        <v>2</v>
      </c>
      <c r="G18" s="30">
        <v>0</v>
      </c>
      <c r="H18" s="30">
        <f t="shared" si="5"/>
        <v>106</v>
      </c>
      <c r="I18" s="30">
        <f t="shared" si="6"/>
        <v>86</v>
      </c>
      <c r="J18" s="30">
        <v>79</v>
      </c>
      <c r="K18" s="30">
        <v>0</v>
      </c>
      <c r="L18" s="30">
        <v>7</v>
      </c>
      <c r="M18" s="30">
        <v>0</v>
      </c>
      <c r="N18" s="30">
        <v>0</v>
      </c>
      <c r="O18" s="30">
        <v>0</v>
      </c>
      <c r="P18" s="30">
        <v>0</v>
      </c>
      <c r="Q18" s="30">
        <v>20</v>
      </c>
      <c r="R18" s="28">
        <f t="shared" si="1"/>
        <v>27</v>
      </c>
      <c r="S18" s="29">
        <f t="shared" si="2"/>
        <v>0.9186046511627907</v>
      </c>
    </row>
    <row r="19" spans="1:19" ht="19.5" customHeight="1">
      <c r="A19" s="26">
        <v>1.4</v>
      </c>
      <c r="B19" s="27" t="s">
        <v>44</v>
      </c>
      <c r="C19" s="30">
        <f t="shared" si="4"/>
        <v>19</v>
      </c>
      <c r="D19" s="30">
        <v>0</v>
      </c>
      <c r="E19" s="30">
        <v>19</v>
      </c>
      <c r="F19" s="30">
        <v>0</v>
      </c>
      <c r="G19" s="30">
        <v>0</v>
      </c>
      <c r="H19" s="30">
        <f t="shared" si="5"/>
        <v>19</v>
      </c>
      <c r="I19" s="30">
        <f t="shared" si="6"/>
        <v>19</v>
      </c>
      <c r="J19" s="30">
        <v>19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28">
        <f t="shared" si="1"/>
        <v>0</v>
      </c>
      <c r="S19" s="29">
        <f t="shared" si="2"/>
        <v>1</v>
      </c>
    </row>
    <row r="20" spans="1:19" ht="19.5" customHeight="1">
      <c r="A20" s="26">
        <v>1.5</v>
      </c>
      <c r="B20" s="27" t="s">
        <v>45</v>
      </c>
      <c r="C20" s="30">
        <f t="shared" si="4"/>
        <v>25</v>
      </c>
      <c r="D20" s="30">
        <v>0</v>
      </c>
      <c r="E20" s="30">
        <v>25</v>
      </c>
      <c r="F20" s="30">
        <v>0</v>
      </c>
      <c r="G20" s="30">
        <v>0</v>
      </c>
      <c r="H20" s="30">
        <f t="shared" si="5"/>
        <v>25</v>
      </c>
      <c r="I20" s="30">
        <f t="shared" si="6"/>
        <v>25</v>
      </c>
      <c r="J20" s="30">
        <v>23</v>
      </c>
      <c r="K20" s="30">
        <v>0</v>
      </c>
      <c r="L20" s="30">
        <v>2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28">
        <f t="shared" si="1"/>
        <v>2</v>
      </c>
      <c r="S20" s="29">
        <f t="shared" si="2"/>
        <v>0.92</v>
      </c>
    </row>
    <row r="21" spans="1:19" ht="19.5" customHeight="1">
      <c r="A21" s="26">
        <v>1.6</v>
      </c>
      <c r="B21" s="27" t="s">
        <v>46</v>
      </c>
      <c r="C21" s="30">
        <f t="shared" si="4"/>
        <v>23</v>
      </c>
      <c r="D21" s="30">
        <v>2</v>
      </c>
      <c r="E21" s="30">
        <v>21</v>
      </c>
      <c r="F21" s="30">
        <v>2</v>
      </c>
      <c r="G21" s="30">
        <v>0</v>
      </c>
      <c r="H21" s="30">
        <f t="shared" si="5"/>
        <v>21</v>
      </c>
      <c r="I21" s="30">
        <f t="shared" si="6"/>
        <v>21</v>
      </c>
      <c r="J21" s="30">
        <v>16</v>
      </c>
      <c r="K21" s="30">
        <v>0</v>
      </c>
      <c r="L21" s="30">
        <v>4</v>
      </c>
      <c r="M21" s="30">
        <v>0</v>
      </c>
      <c r="N21" s="30">
        <v>1</v>
      </c>
      <c r="O21" s="30">
        <v>0</v>
      </c>
      <c r="P21" s="30">
        <v>0</v>
      </c>
      <c r="Q21" s="30">
        <v>0</v>
      </c>
      <c r="R21" s="28">
        <f t="shared" si="1"/>
        <v>5</v>
      </c>
      <c r="S21" s="29">
        <f t="shared" si="2"/>
        <v>0.7619047619047619</v>
      </c>
    </row>
    <row r="22" spans="1:19" ht="19.5" customHeight="1">
      <c r="A22" s="26">
        <v>1.7</v>
      </c>
      <c r="B22" s="27" t="s">
        <v>47</v>
      </c>
      <c r="C22" s="30">
        <f t="shared" si="4"/>
        <v>12</v>
      </c>
      <c r="D22" s="30">
        <v>0</v>
      </c>
      <c r="E22" s="30">
        <v>12</v>
      </c>
      <c r="F22" s="30">
        <v>0</v>
      </c>
      <c r="G22" s="30">
        <v>0</v>
      </c>
      <c r="H22" s="30">
        <f t="shared" si="5"/>
        <v>12</v>
      </c>
      <c r="I22" s="30">
        <f t="shared" si="6"/>
        <v>12</v>
      </c>
      <c r="J22" s="30">
        <v>12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28">
        <f t="shared" si="1"/>
        <v>0</v>
      </c>
      <c r="S22" s="29">
        <f t="shared" si="2"/>
        <v>1</v>
      </c>
    </row>
    <row r="23" spans="1:19" s="9" customFormat="1" ht="19.5" customHeight="1">
      <c r="A23" s="26">
        <v>1.8</v>
      </c>
      <c r="B23" s="27" t="s">
        <v>48</v>
      </c>
      <c r="C23" s="30">
        <v>29</v>
      </c>
      <c r="D23" s="30">
        <v>14</v>
      </c>
      <c r="E23" s="30">
        <v>15</v>
      </c>
      <c r="F23" s="30">
        <v>0</v>
      </c>
      <c r="G23" s="30">
        <v>0</v>
      </c>
      <c r="H23" s="30">
        <v>29</v>
      </c>
      <c r="I23" s="30">
        <v>23</v>
      </c>
      <c r="J23" s="30">
        <v>13</v>
      </c>
      <c r="K23" s="30">
        <v>0</v>
      </c>
      <c r="L23" s="30">
        <v>9</v>
      </c>
      <c r="M23" s="30">
        <v>1</v>
      </c>
      <c r="N23" s="30">
        <v>0</v>
      </c>
      <c r="O23" s="30">
        <v>0</v>
      </c>
      <c r="P23" s="30">
        <v>0</v>
      </c>
      <c r="Q23" s="30">
        <v>6</v>
      </c>
      <c r="R23" s="28">
        <v>16</v>
      </c>
      <c r="S23" s="29">
        <f t="shared" si="2"/>
        <v>0.5652173913043478</v>
      </c>
    </row>
    <row r="24" spans="1:19" s="10" customFormat="1" ht="19.5" customHeight="1">
      <c r="A24" s="26">
        <v>1.9</v>
      </c>
      <c r="B24" s="27" t="s">
        <v>49</v>
      </c>
      <c r="C24" s="30">
        <f t="shared" si="4"/>
        <v>12</v>
      </c>
      <c r="D24" s="30">
        <v>2</v>
      </c>
      <c r="E24" s="30">
        <v>10</v>
      </c>
      <c r="F24" s="30">
        <v>0</v>
      </c>
      <c r="G24" s="30">
        <v>0</v>
      </c>
      <c r="H24" s="30">
        <f t="shared" si="5"/>
        <v>12</v>
      </c>
      <c r="I24" s="30">
        <f t="shared" si="6"/>
        <v>10</v>
      </c>
      <c r="J24" s="30">
        <v>10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2</v>
      </c>
      <c r="R24" s="28">
        <f t="shared" si="1"/>
        <v>2</v>
      </c>
      <c r="S24" s="29">
        <f t="shared" si="2"/>
        <v>1</v>
      </c>
    </row>
    <row r="25" spans="1:19" ht="19.5" customHeight="1">
      <c r="A25" s="26">
        <v>2</v>
      </c>
      <c r="B25" s="27" t="s">
        <v>50</v>
      </c>
      <c r="C25" s="30">
        <f t="shared" si="4"/>
        <v>31</v>
      </c>
      <c r="D25" s="30">
        <v>0</v>
      </c>
      <c r="E25" s="30">
        <v>31</v>
      </c>
      <c r="F25" s="30">
        <v>0</v>
      </c>
      <c r="G25" s="30">
        <v>0</v>
      </c>
      <c r="H25" s="30">
        <f t="shared" si="5"/>
        <v>31</v>
      </c>
      <c r="I25" s="30">
        <f t="shared" si="6"/>
        <v>31</v>
      </c>
      <c r="J25" s="30">
        <v>19</v>
      </c>
      <c r="K25" s="30">
        <v>0</v>
      </c>
      <c r="L25" s="30">
        <v>12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28">
        <f t="shared" si="1"/>
        <v>12</v>
      </c>
      <c r="S25" s="29">
        <f t="shared" si="2"/>
        <v>0.6129032258064516</v>
      </c>
    </row>
    <row r="26" spans="1:19" ht="24.75" customHeight="1">
      <c r="A26" s="21" t="s">
        <v>30</v>
      </c>
      <c r="B26" s="22" t="s">
        <v>34</v>
      </c>
      <c r="C26" s="24">
        <f aca="true" t="shared" si="7" ref="C26:Q26">SUM(C27,C32,C38,C45,C50,C55,C60,C65,C72,C78,C83,C88)</f>
        <v>8738</v>
      </c>
      <c r="D26" s="24">
        <f t="shared" si="7"/>
        <v>3077</v>
      </c>
      <c r="E26" s="24">
        <f t="shared" si="7"/>
        <v>5661</v>
      </c>
      <c r="F26" s="24">
        <f t="shared" si="7"/>
        <v>111</v>
      </c>
      <c r="G26" s="24">
        <f t="shared" si="7"/>
        <v>0</v>
      </c>
      <c r="H26" s="24">
        <f t="shared" si="7"/>
        <v>8627</v>
      </c>
      <c r="I26" s="24">
        <f t="shared" si="7"/>
        <v>6914</v>
      </c>
      <c r="J26" s="24">
        <f t="shared" si="7"/>
        <v>4930</v>
      </c>
      <c r="K26" s="24">
        <f t="shared" si="7"/>
        <v>51</v>
      </c>
      <c r="L26" s="24">
        <f t="shared" si="7"/>
        <v>1909</v>
      </c>
      <c r="M26" s="24">
        <f t="shared" si="7"/>
        <v>12</v>
      </c>
      <c r="N26" s="24">
        <f t="shared" si="7"/>
        <v>3</v>
      </c>
      <c r="O26" s="24">
        <f t="shared" si="7"/>
        <v>0</v>
      </c>
      <c r="P26" s="24">
        <f t="shared" si="7"/>
        <v>9</v>
      </c>
      <c r="Q26" s="24">
        <f t="shared" si="7"/>
        <v>1713</v>
      </c>
      <c r="R26" s="24">
        <f t="shared" si="1"/>
        <v>3646</v>
      </c>
      <c r="S26" s="25">
        <f t="shared" si="2"/>
        <v>0.7204223315013017</v>
      </c>
    </row>
    <row r="27" spans="1:19" ht="32.25" customHeight="1">
      <c r="A27" s="31">
        <v>1</v>
      </c>
      <c r="B27" s="22" t="s">
        <v>51</v>
      </c>
      <c r="C27" s="23">
        <f>D27+E27</f>
        <v>638</v>
      </c>
      <c r="D27" s="24">
        <f>SUM(D28:D31)</f>
        <v>171</v>
      </c>
      <c r="E27" s="24">
        <f>SUM(E28:E31)</f>
        <v>467</v>
      </c>
      <c r="F27" s="24">
        <f>SUM(F28:F31)</f>
        <v>5</v>
      </c>
      <c r="G27" s="24">
        <f>SUM(G28:G31)</f>
        <v>0</v>
      </c>
      <c r="H27" s="23">
        <f aca="true" t="shared" si="8" ref="H27:H58">SUM(I27,Q27)</f>
        <v>633</v>
      </c>
      <c r="I27" s="23">
        <f aca="true" t="shared" si="9" ref="I27:I58">SUM(J27:P27)</f>
        <v>519</v>
      </c>
      <c r="J27" s="24">
        <f aca="true" t="shared" si="10" ref="J27:Q27">SUM(J28:J31)</f>
        <v>435</v>
      </c>
      <c r="K27" s="24">
        <f t="shared" si="10"/>
        <v>2</v>
      </c>
      <c r="L27" s="24">
        <f t="shared" si="10"/>
        <v>82</v>
      </c>
      <c r="M27" s="24">
        <f t="shared" si="10"/>
        <v>0</v>
      </c>
      <c r="N27" s="24">
        <f t="shared" si="10"/>
        <v>0</v>
      </c>
      <c r="O27" s="24">
        <f t="shared" si="10"/>
        <v>0</v>
      </c>
      <c r="P27" s="24">
        <f t="shared" si="10"/>
        <v>0</v>
      </c>
      <c r="Q27" s="24">
        <f t="shared" si="10"/>
        <v>114</v>
      </c>
      <c r="R27" s="24">
        <f t="shared" si="1"/>
        <v>196</v>
      </c>
      <c r="S27" s="25">
        <f t="shared" si="2"/>
        <v>0.8420038535645472</v>
      </c>
    </row>
    <row r="28" spans="1:19" ht="27" customHeight="1">
      <c r="A28" s="26">
        <v>1.1</v>
      </c>
      <c r="B28" s="27" t="s">
        <v>52</v>
      </c>
      <c r="C28" s="30">
        <f>SUM(D28:E28)</f>
        <v>128</v>
      </c>
      <c r="D28" s="30">
        <v>25</v>
      </c>
      <c r="E28" s="30">
        <v>103</v>
      </c>
      <c r="F28" s="30">
        <v>0</v>
      </c>
      <c r="G28" s="30">
        <v>0</v>
      </c>
      <c r="H28" s="30">
        <f t="shared" si="8"/>
        <v>128</v>
      </c>
      <c r="I28" s="30">
        <f t="shared" si="9"/>
        <v>110</v>
      </c>
      <c r="J28" s="30">
        <v>95</v>
      </c>
      <c r="K28" s="30">
        <v>1</v>
      </c>
      <c r="L28" s="30">
        <v>14</v>
      </c>
      <c r="M28" s="30">
        <v>0</v>
      </c>
      <c r="N28" s="30">
        <v>0</v>
      </c>
      <c r="O28" s="30">
        <v>0</v>
      </c>
      <c r="P28" s="30">
        <v>0</v>
      </c>
      <c r="Q28" s="30">
        <v>18</v>
      </c>
      <c r="R28" s="28">
        <f t="shared" si="1"/>
        <v>32</v>
      </c>
      <c r="S28" s="29">
        <f t="shared" si="2"/>
        <v>0.8727272727272727</v>
      </c>
    </row>
    <row r="29" spans="1:19" ht="27" customHeight="1">
      <c r="A29" s="26">
        <v>1.2</v>
      </c>
      <c r="B29" s="27" t="s">
        <v>53</v>
      </c>
      <c r="C29" s="30">
        <f>SUM(D29:E29)</f>
        <v>138</v>
      </c>
      <c r="D29" s="30">
        <v>34</v>
      </c>
      <c r="E29" s="30">
        <v>104</v>
      </c>
      <c r="F29" s="30">
        <v>3</v>
      </c>
      <c r="G29" s="30">
        <v>0</v>
      </c>
      <c r="H29" s="30">
        <f t="shared" si="8"/>
        <v>135</v>
      </c>
      <c r="I29" s="30">
        <f t="shared" si="9"/>
        <v>109</v>
      </c>
      <c r="J29" s="30">
        <v>94</v>
      </c>
      <c r="K29" s="30">
        <v>0</v>
      </c>
      <c r="L29" s="30">
        <v>15</v>
      </c>
      <c r="M29" s="30">
        <v>0</v>
      </c>
      <c r="N29" s="30">
        <v>0</v>
      </c>
      <c r="O29" s="30">
        <v>0</v>
      </c>
      <c r="P29" s="30">
        <v>0</v>
      </c>
      <c r="Q29" s="30">
        <v>26</v>
      </c>
      <c r="R29" s="28">
        <f t="shared" si="1"/>
        <v>41</v>
      </c>
      <c r="S29" s="29">
        <f t="shared" si="2"/>
        <v>0.8623853211009175</v>
      </c>
    </row>
    <row r="30" spans="1:19" ht="27" customHeight="1">
      <c r="A30" s="26">
        <v>1.3</v>
      </c>
      <c r="B30" s="27" t="s">
        <v>54</v>
      </c>
      <c r="C30" s="30">
        <f>SUM(D30:E30)</f>
        <v>182</v>
      </c>
      <c r="D30" s="30">
        <v>51</v>
      </c>
      <c r="E30" s="30">
        <v>131</v>
      </c>
      <c r="F30" s="30">
        <v>2</v>
      </c>
      <c r="G30" s="30">
        <v>0</v>
      </c>
      <c r="H30" s="30">
        <f t="shared" si="8"/>
        <v>180</v>
      </c>
      <c r="I30" s="30">
        <f t="shared" si="9"/>
        <v>151</v>
      </c>
      <c r="J30" s="30">
        <v>127</v>
      </c>
      <c r="K30" s="30">
        <v>1</v>
      </c>
      <c r="L30" s="30">
        <v>23</v>
      </c>
      <c r="M30" s="30">
        <v>0</v>
      </c>
      <c r="N30" s="30">
        <v>0</v>
      </c>
      <c r="O30" s="30">
        <v>0</v>
      </c>
      <c r="P30" s="30">
        <v>0</v>
      </c>
      <c r="Q30" s="30">
        <v>29</v>
      </c>
      <c r="R30" s="28">
        <f t="shared" si="1"/>
        <v>52</v>
      </c>
      <c r="S30" s="29">
        <f t="shared" si="2"/>
        <v>0.847682119205298</v>
      </c>
    </row>
    <row r="31" spans="1:19" ht="27" customHeight="1">
      <c r="A31" s="26">
        <v>1.4</v>
      </c>
      <c r="B31" s="27" t="s">
        <v>55</v>
      </c>
      <c r="C31" s="30">
        <f>SUM(D31:E31)</f>
        <v>190</v>
      </c>
      <c r="D31" s="30">
        <v>61</v>
      </c>
      <c r="E31" s="30">
        <v>129</v>
      </c>
      <c r="F31" s="30">
        <v>0</v>
      </c>
      <c r="G31" s="30">
        <v>0</v>
      </c>
      <c r="H31" s="30">
        <f t="shared" si="8"/>
        <v>190</v>
      </c>
      <c r="I31" s="30">
        <f t="shared" si="9"/>
        <v>149</v>
      </c>
      <c r="J31" s="30">
        <v>119</v>
      </c>
      <c r="K31" s="30">
        <v>0</v>
      </c>
      <c r="L31" s="30">
        <v>30</v>
      </c>
      <c r="M31" s="30">
        <v>0</v>
      </c>
      <c r="N31" s="30">
        <v>0</v>
      </c>
      <c r="O31" s="30">
        <v>0</v>
      </c>
      <c r="P31" s="30">
        <v>0</v>
      </c>
      <c r="Q31" s="30">
        <v>41</v>
      </c>
      <c r="R31" s="28">
        <f t="shared" si="1"/>
        <v>71</v>
      </c>
      <c r="S31" s="29">
        <f t="shared" si="2"/>
        <v>0.7986577181208053</v>
      </c>
    </row>
    <row r="32" spans="1:19" ht="32.25" customHeight="1">
      <c r="A32" s="31">
        <v>2</v>
      </c>
      <c r="B32" s="22" t="s">
        <v>56</v>
      </c>
      <c r="C32" s="23">
        <f>D32+E32</f>
        <v>643</v>
      </c>
      <c r="D32" s="24">
        <f>SUM(D33:D37)</f>
        <v>279</v>
      </c>
      <c r="E32" s="24">
        <f>SUM(E33:E37)</f>
        <v>364</v>
      </c>
      <c r="F32" s="24">
        <f>SUM(F33:F37)</f>
        <v>7</v>
      </c>
      <c r="G32" s="24">
        <f>SUM(G33:G37)</f>
        <v>0</v>
      </c>
      <c r="H32" s="23">
        <f t="shared" si="8"/>
        <v>636</v>
      </c>
      <c r="I32" s="23">
        <f t="shared" si="9"/>
        <v>471</v>
      </c>
      <c r="J32" s="24">
        <f aca="true" t="shared" si="11" ref="J32:Q32">SUM(J33:J37)</f>
        <v>340</v>
      </c>
      <c r="K32" s="24">
        <f t="shared" si="11"/>
        <v>2</v>
      </c>
      <c r="L32" s="24">
        <f t="shared" si="11"/>
        <v>129</v>
      </c>
      <c r="M32" s="24">
        <f t="shared" si="11"/>
        <v>0</v>
      </c>
      <c r="N32" s="24">
        <f t="shared" si="11"/>
        <v>0</v>
      </c>
      <c r="O32" s="24">
        <f t="shared" si="11"/>
        <v>0</v>
      </c>
      <c r="P32" s="24">
        <f t="shared" si="11"/>
        <v>0</v>
      </c>
      <c r="Q32" s="24">
        <f t="shared" si="11"/>
        <v>165</v>
      </c>
      <c r="R32" s="24">
        <f t="shared" si="1"/>
        <v>294</v>
      </c>
      <c r="S32" s="25">
        <f t="shared" si="2"/>
        <v>0.7261146496815286</v>
      </c>
    </row>
    <row r="33" spans="1:19" ht="27" customHeight="1">
      <c r="A33" s="26">
        <v>2.1</v>
      </c>
      <c r="B33" s="27" t="s">
        <v>57</v>
      </c>
      <c r="C33" s="30">
        <f>SUM(D33:E33)</f>
        <v>120</v>
      </c>
      <c r="D33" s="30">
        <v>69</v>
      </c>
      <c r="E33" s="30">
        <v>51</v>
      </c>
      <c r="F33" s="30">
        <v>0</v>
      </c>
      <c r="G33" s="30">
        <v>0</v>
      </c>
      <c r="H33" s="30">
        <f t="shared" si="8"/>
        <v>120</v>
      </c>
      <c r="I33" s="30">
        <f t="shared" si="9"/>
        <v>80</v>
      </c>
      <c r="J33" s="30">
        <v>55</v>
      </c>
      <c r="K33" s="30">
        <v>0</v>
      </c>
      <c r="L33" s="30">
        <v>25</v>
      </c>
      <c r="M33" s="30">
        <v>0</v>
      </c>
      <c r="N33" s="30">
        <v>0</v>
      </c>
      <c r="O33" s="30">
        <v>0</v>
      </c>
      <c r="P33" s="30">
        <v>0</v>
      </c>
      <c r="Q33" s="30">
        <v>40</v>
      </c>
      <c r="R33" s="28">
        <f t="shared" si="1"/>
        <v>65</v>
      </c>
      <c r="S33" s="29">
        <f t="shared" si="2"/>
        <v>0.6875</v>
      </c>
    </row>
    <row r="34" spans="1:19" ht="27" customHeight="1">
      <c r="A34" s="26">
        <v>2.2</v>
      </c>
      <c r="B34" s="27" t="s">
        <v>58</v>
      </c>
      <c r="C34" s="30">
        <f>SUM(D34:E34)</f>
        <v>157</v>
      </c>
      <c r="D34" s="30">
        <v>38</v>
      </c>
      <c r="E34" s="30">
        <v>119</v>
      </c>
      <c r="F34" s="30">
        <v>7</v>
      </c>
      <c r="G34" s="30">
        <v>0</v>
      </c>
      <c r="H34" s="30">
        <f t="shared" si="8"/>
        <v>150</v>
      </c>
      <c r="I34" s="30">
        <f t="shared" si="9"/>
        <v>132</v>
      </c>
      <c r="J34" s="30">
        <v>102</v>
      </c>
      <c r="K34" s="30">
        <v>1</v>
      </c>
      <c r="L34" s="30">
        <v>29</v>
      </c>
      <c r="M34" s="30">
        <v>0</v>
      </c>
      <c r="N34" s="30">
        <v>0</v>
      </c>
      <c r="O34" s="30">
        <v>0</v>
      </c>
      <c r="P34" s="30">
        <v>0</v>
      </c>
      <c r="Q34" s="30">
        <v>18</v>
      </c>
      <c r="R34" s="28">
        <f t="shared" si="1"/>
        <v>47</v>
      </c>
      <c r="S34" s="29">
        <f t="shared" si="2"/>
        <v>0.7803030303030303</v>
      </c>
    </row>
    <row r="35" spans="1:19" ht="27" customHeight="1">
      <c r="A35" s="26">
        <v>2.3</v>
      </c>
      <c r="B35" s="27" t="s">
        <v>59</v>
      </c>
      <c r="C35" s="30">
        <f>SUM(D35:E35)</f>
        <v>155</v>
      </c>
      <c r="D35" s="30">
        <v>75</v>
      </c>
      <c r="E35" s="30">
        <v>80</v>
      </c>
      <c r="F35" s="30">
        <v>0</v>
      </c>
      <c r="G35" s="30">
        <v>0</v>
      </c>
      <c r="H35" s="30">
        <f t="shared" si="8"/>
        <v>155</v>
      </c>
      <c r="I35" s="30">
        <f t="shared" si="9"/>
        <v>112</v>
      </c>
      <c r="J35" s="30">
        <v>84</v>
      </c>
      <c r="K35" s="30">
        <v>1</v>
      </c>
      <c r="L35" s="30">
        <v>27</v>
      </c>
      <c r="M35" s="30">
        <v>0</v>
      </c>
      <c r="N35" s="30">
        <v>0</v>
      </c>
      <c r="O35" s="30">
        <v>0</v>
      </c>
      <c r="P35" s="30">
        <v>0</v>
      </c>
      <c r="Q35" s="30">
        <v>43</v>
      </c>
      <c r="R35" s="28">
        <f t="shared" si="1"/>
        <v>70</v>
      </c>
      <c r="S35" s="29">
        <f t="shared" si="2"/>
        <v>0.7589285714285714</v>
      </c>
    </row>
    <row r="36" spans="1:19" ht="27" customHeight="1">
      <c r="A36" s="26">
        <v>2.4</v>
      </c>
      <c r="B36" s="27" t="s">
        <v>60</v>
      </c>
      <c r="C36" s="30">
        <f>SUM(D36:E36)</f>
        <v>144</v>
      </c>
      <c r="D36" s="30">
        <v>69</v>
      </c>
      <c r="E36" s="30">
        <v>75</v>
      </c>
      <c r="F36" s="30">
        <v>0</v>
      </c>
      <c r="G36" s="30">
        <v>0</v>
      </c>
      <c r="H36" s="30">
        <f t="shared" si="8"/>
        <v>144</v>
      </c>
      <c r="I36" s="30">
        <f t="shared" si="9"/>
        <v>95</v>
      </c>
      <c r="J36" s="30">
        <v>61</v>
      </c>
      <c r="K36" s="30">
        <v>0</v>
      </c>
      <c r="L36" s="30">
        <v>34</v>
      </c>
      <c r="M36" s="30">
        <v>0</v>
      </c>
      <c r="N36" s="30">
        <v>0</v>
      </c>
      <c r="O36" s="30">
        <v>0</v>
      </c>
      <c r="P36" s="30">
        <v>0</v>
      </c>
      <c r="Q36" s="30">
        <v>49</v>
      </c>
      <c r="R36" s="28">
        <f t="shared" si="1"/>
        <v>83</v>
      </c>
      <c r="S36" s="29">
        <f t="shared" si="2"/>
        <v>0.6421052631578947</v>
      </c>
    </row>
    <row r="37" spans="1:19" ht="27" customHeight="1">
      <c r="A37" s="26">
        <v>2.5</v>
      </c>
      <c r="B37" s="27" t="s">
        <v>61</v>
      </c>
      <c r="C37" s="30">
        <f>SUM(D37:E37)</f>
        <v>67</v>
      </c>
      <c r="D37" s="30">
        <v>28</v>
      </c>
      <c r="E37" s="30">
        <v>39</v>
      </c>
      <c r="F37" s="30">
        <v>0</v>
      </c>
      <c r="G37" s="30">
        <v>0</v>
      </c>
      <c r="H37" s="30">
        <f t="shared" si="8"/>
        <v>67</v>
      </c>
      <c r="I37" s="30">
        <f t="shared" si="9"/>
        <v>52</v>
      </c>
      <c r="J37" s="30">
        <v>38</v>
      </c>
      <c r="K37" s="30">
        <v>0</v>
      </c>
      <c r="L37" s="30">
        <v>14</v>
      </c>
      <c r="M37" s="30">
        <v>0</v>
      </c>
      <c r="N37" s="30">
        <v>0</v>
      </c>
      <c r="O37" s="30">
        <v>0</v>
      </c>
      <c r="P37" s="30">
        <v>0</v>
      </c>
      <c r="Q37" s="30">
        <v>15</v>
      </c>
      <c r="R37" s="28">
        <f t="shared" si="1"/>
        <v>29</v>
      </c>
      <c r="S37" s="29">
        <f t="shared" si="2"/>
        <v>0.7307692307692307</v>
      </c>
    </row>
    <row r="38" spans="1:19" ht="32.25" customHeight="1">
      <c r="A38" s="31">
        <v>3</v>
      </c>
      <c r="B38" s="22" t="s">
        <v>62</v>
      </c>
      <c r="C38" s="23">
        <f>D38+E38</f>
        <v>964</v>
      </c>
      <c r="D38" s="24">
        <f>SUM(D39:D44)</f>
        <v>371</v>
      </c>
      <c r="E38" s="24">
        <f>SUM(E39:E44)</f>
        <v>593</v>
      </c>
      <c r="F38" s="24">
        <f>SUM(F39:F44)</f>
        <v>18</v>
      </c>
      <c r="G38" s="24">
        <f>SUM(G39:G44)</f>
        <v>0</v>
      </c>
      <c r="H38" s="23">
        <f t="shared" si="8"/>
        <v>946</v>
      </c>
      <c r="I38" s="23">
        <f t="shared" si="9"/>
        <v>735</v>
      </c>
      <c r="J38" s="24">
        <f aca="true" t="shared" si="12" ref="J38:Q38">SUM(J39:J44)</f>
        <v>491</v>
      </c>
      <c r="K38" s="24">
        <f t="shared" si="12"/>
        <v>3</v>
      </c>
      <c r="L38" s="24">
        <f t="shared" si="12"/>
        <v>239</v>
      </c>
      <c r="M38" s="24">
        <f t="shared" si="12"/>
        <v>2</v>
      </c>
      <c r="N38" s="24">
        <f t="shared" si="12"/>
        <v>0</v>
      </c>
      <c r="O38" s="24">
        <f t="shared" si="12"/>
        <v>0</v>
      </c>
      <c r="P38" s="24">
        <f t="shared" si="12"/>
        <v>0</v>
      </c>
      <c r="Q38" s="24">
        <f t="shared" si="12"/>
        <v>211</v>
      </c>
      <c r="R38" s="24">
        <f t="shared" si="1"/>
        <v>452</v>
      </c>
      <c r="S38" s="25">
        <f t="shared" si="2"/>
        <v>0.672108843537415</v>
      </c>
    </row>
    <row r="39" spans="1:19" ht="27" customHeight="1">
      <c r="A39" s="26">
        <v>3.1</v>
      </c>
      <c r="B39" s="27" t="s">
        <v>63</v>
      </c>
      <c r="C39" s="30">
        <f aca="true" t="shared" si="13" ref="C39:C44">SUM(D39:E39)</f>
        <v>82</v>
      </c>
      <c r="D39" s="30">
        <v>20</v>
      </c>
      <c r="E39" s="30">
        <v>62</v>
      </c>
      <c r="F39" s="30">
        <v>0</v>
      </c>
      <c r="G39" s="30">
        <v>0</v>
      </c>
      <c r="H39" s="30">
        <f t="shared" si="8"/>
        <v>82</v>
      </c>
      <c r="I39" s="30">
        <f t="shared" si="9"/>
        <v>69</v>
      </c>
      <c r="J39" s="30">
        <v>46</v>
      </c>
      <c r="K39" s="30">
        <v>0</v>
      </c>
      <c r="L39" s="30">
        <v>21</v>
      </c>
      <c r="M39" s="30">
        <v>2</v>
      </c>
      <c r="N39" s="30">
        <v>0</v>
      </c>
      <c r="O39" s="30">
        <v>0</v>
      </c>
      <c r="P39" s="30">
        <v>0</v>
      </c>
      <c r="Q39" s="30">
        <v>13</v>
      </c>
      <c r="R39" s="28">
        <f t="shared" si="1"/>
        <v>36</v>
      </c>
      <c r="S39" s="29">
        <f t="shared" si="2"/>
        <v>0.6666666666666666</v>
      </c>
    </row>
    <row r="40" spans="1:19" ht="27" customHeight="1">
      <c r="A40" s="26">
        <v>3.2</v>
      </c>
      <c r="B40" s="27" t="s">
        <v>64</v>
      </c>
      <c r="C40" s="30">
        <f t="shared" si="13"/>
        <v>89</v>
      </c>
      <c r="D40" s="30">
        <v>10</v>
      </c>
      <c r="E40" s="30">
        <v>79</v>
      </c>
      <c r="F40" s="30">
        <v>11</v>
      </c>
      <c r="G40" s="30">
        <v>0</v>
      </c>
      <c r="H40" s="30">
        <f t="shared" si="8"/>
        <v>78</v>
      </c>
      <c r="I40" s="30">
        <f t="shared" si="9"/>
        <v>74</v>
      </c>
      <c r="J40" s="30">
        <v>54</v>
      </c>
      <c r="K40" s="30">
        <v>0</v>
      </c>
      <c r="L40" s="30">
        <v>20</v>
      </c>
      <c r="M40" s="30">
        <v>0</v>
      </c>
      <c r="N40" s="30">
        <v>0</v>
      </c>
      <c r="O40" s="30">
        <v>0</v>
      </c>
      <c r="P40" s="30">
        <v>0</v>
      </c>
      <c r="Q40" s="30">
        <v>4</v>
      </c>
      <c r="R40" s="28">
        <f t="shared" si="1"/>
        <v>24</v>
      </c>
      <c r="S40" s="29">
        <f t="shared" si="2"/>
        <v>0.7297297297297297</v>
      </c>
    </row>
    <row r="41" spans="1:19" ht="27" customHeight="1">
      <c r="A41" s="26">
        <v>3.3</v>
      </c>
      <c r="B41" s="27" t="s">
        <v>65</v>
      </c>
      <c r="C41" s="30">
        <f t="shared" si="13"/>
        <v>254</v>
      </c>
      <c r="D41" s="30">
        <v>85</v>
      </c>
      <c r="E41" s="30">
        <v>169</v>
      </c>
      <c r="F41" s="30">
        <v>3</v>
      </c>
      <c r="G41" s="30">
        <v>0</v>
      </c>
      <c r="H41" s="30">
        <f t="shared" si="8"/>
        <v>251</v>
      </c>
      <c r="I41" s="30">
        <f t="shared" si="9"/>
        <v>189</v>
      </c>
      <c r="J41" s="30">
        <v>150</v>
      </c>
      <c r="K41" s="30">
        <v>1</v>
      </c>
      <c r="L41" s="30">
        <v>38</v>
      </c>
      <c r="M41" s="30">
        <v>0</v>
      </c>
      <c r="N41" s="30">
        <v>0</v>
      </c>
      <c r="O41" s="30">
        <v>0</v>
      </c>
      <c r="P41" s="30">
        <v>0</v>
      </c>
      <c r="Q41" s="30">
        <v>62</v>
      </c>
      <c r="R41" s="28">
        <f t="shared" si="1"/>
        <v>100</v>
      </c>
      <c r="S41" s="29">
        <f t="shared" si="2"/>
        <v>0.798941798941799</v>
      </c>
    </row>
    <row r="42" spans="1:19" ht="27" customHeight="1">
      <c r="A42" s="26">
        <v>3.4</v>
      </c>
      <c r="B42" s="27" t="s">
        <v>66</v>
      </c>
      <c r="C42" s="30">
        <f t="shared" si="13"/>
        <v>191</v>
      </c>
      <c r="D42" s="30">
        <v>94</v>
      </c>
      <c r="E42" s="30">
        <v>97</v>
      </c>
      <c r="F42" s="30">
        <v>2</v>
      </c>
      <c r="G42" s="30">
        <v>0</v>
      </c>
      <c r="H42" s="30">
        <f t="shared" si="8"/>
        <v>189</v>
      </c>
      <c r="I42" s="30">
        <f t="shared" si="9"/>
        <v>141</v>
      </c>
      <c r="J42" s="30">
        <v>89</v>
      </c>
      <c r="K42" s="30">
        <v>0</v>
      </c>
      <c r="L42" s="30">
        <v>52</v>
      </c>
      <c r="M42" s="30">
        <v>0</v>
      </c>
      <c r="N42" s="30">
        <v>0</v>
      </c>
      <c r="O42" s="30">
        <v>0</v>
      </c>
      <c r="P42" s="30">
        <v>0</v>
      </c>
      <c r="Q42" s="30">
        <v>48</v>
      </c>
      <c r="R42" s="28">
        <f t="shared" si="1"/>
        <v>100</v>
      </c>
      <c r="S42" s="29">
        <f t="shared" si="2"/>
        <v>0.6312056737588653</v>
      </c>
    </row>
    <row r="43" spans="1:19" ht="27" customHeight="1">
      <c r="A43" s="26">
        <v>3.5</v>
      </c>
      <c r="B43" s="27" t="s">
        <v>67</v>
      </c>
      <c r="C43" s="30">
        <f t="shared" si="13"/>
        <v>174</v>
      </c>
      <c r="D43" s="30">
        <v>78</v>
      </c>
      <c r="E43" s="30">
        <v>96</v>
      </c>
      <c r="F43" s="30">
        <v>0</v>
      </c>
      <c r="G43" s="30">
        <v>0</v>
      </c>
      <c r="H43" s="30">
        <f t="shared" si="8"/>
        <v>174</v>
      </c>
      <c r="I43" s="30">
        <f t="shared" si="9"/>
        <v>121</v>
      </c>
      <c r="J43" s="30">
        <v>72</v>
      </c>
      <c r="K43" s="30">
        <v>2</v>
      </c>
      <c r="L43" s="30">
        <v>47</v>
      </c>
      <c r="M43" s="30">
        <v>0</v>
      </c>
      <c r="N43" s="30">
        <v>0</v>
      </c>
      <c r="O43" s="30">
        <v>0</v>
      </c>
      <c r="P43" s="30">
        <v>0</v>
      </c>
      <c r="Q43" s="30">
        <v>53</v>
      </c>
      <c r="R43" s="28">
        <f t="shared" si="1"/>
        <v>100</v>
      </c>
      <c r="S43" s="29">
        <f t="shared" si="2"/>
        <v>0.6115702479338843</v>
      </c>
    </row>
    <row r="44" spans="1:19" ht="27" customHeight="1">
      <c r="A44" s="26">
        <v>3.6</v>
      </c>
      <c r="B44" s="27" t="s">
        <v>68</v>
      </c>
      <c r="C44" s="30">
        <f t="shared" si="13"/>
        <v>174</v>
      </c>
      <c r="D44" s="30">
        <v>84</v>
      </c>
      <c r="E44" s="30">
        <v>90</v>
      </c>
      <c r="F44" s="30">
        <v>2</v>
      </c>
      <c r="G44" s="30">
        <v>0</v>
      </c>
      <c r="H44" s="30">
        <f t="shared" si="8"/>
        <v>172</v>
      </c>
      <c r="I44" s="30">
        <f t="shared" si="9"/>
        <v>141</v>
      </c>
      <c r="J44" s="30">
        <v>80</v>
      </c>
      <c r="K44" s="30">
        <v>0</v>
      </c>
      <c r="L44" s="30">
        <v>61</v>
      </c>
      <c r="M44" s="30">
        <v>0</v>
      </c>
      <c r="N44" s="30">
        <v>0</v>
      </c>
      <c r="O44" s="30">
        <v>0</v>
      </c>
      <c r="P44" s="30">
        <v>0</v>
      </c>
      <c r="Q44" s="30">
        <v>31</v>
      </c>
      <c r="R44" s="28">
        <f t="shared" si="1"/>
        <v>92</v>
      </c>
      <c r="S44" s="29">
        <f t="shared" si="2"/>
        <v>0.5673758865248227</v>
      </c>
    </row>
    <row r="45" spans="1:19" ht="32.25" customHeight="1">
      <c r="A45" s="31">
        <v>4</v>
      </c>
      <c r="B45" s="22" t="s">
        <v>69</v>
      </c>
      <c r="C45" s="23">
        <f>D45+E45</f>
        <v>527</v>
      </c>
      <c r="D45" s="24">
        <f>SUM(D46:D49)</f>
        <v>142</v>
      </c>
      <c r="E45" s="24">
        <f>SUM(E46:E49)</f>
        <v>385</v>
      </c>
      <c r="F45" s="24">
        <f>SUM(F46:F49)</f>
        <v>6</v>
      </c>
      <c r="G45" s="24">
        <f>SUM(G46:G49)</f>
        <v>0</v>
      </c>
      <c r="H45" s="23">
        <f t="shared" si="8"/>
        <v>521</v>
      </c>
      <c r="I45" s="23">
        <f t="shared" si="9"/>
        <v>449</v>
      </c>
      <c r="J45" s="24">
        <f aca="true" t="shared" si="14" ref="J45:Q45">SUM(J46:J49)</f>
        <v>340</v>
      </c>
      <c r="K45" s="24">
        <f t="shared" si="14"/>
        <v>2</v>
      </c>
      <c r="L45" s="24">
        <f t="shared" si="14"/>
        <v>107</v>
      </c>
      <c r="M45" s="24">
        <f t="shared" si="14"/>
        <v>0</v>
      </c>
      <c r="N45" s="24">
        <f t="shared" si="14"/>
        <v>0</v>
      </c>
      <c r="O45" s="24">
        <f t="shared" si="14"/>
        <v>0</v>
      </c>
      <c r="P45" s="24">
        <f t="shared" si="14"/>
        <v>0</v>
      </c>
      <c r="Q45" s="24">
        <f t="shared" si="14"/>
        <v>72</v>
      </c>
      <c r="R45" s="24">
        <f t="shared" si="1"/>
        <v>179</v>
      </c>
      <c r="S45" s="25">
        <f t="shared" si="2"/>
        <v>0.7616926503340757</v>
      </c>
    </row>
    <row r="46" spans="1:19" ht="27" customHeight="1">
      <c r="A46" s="26">
        <v>4.1</v>
      </c>
      <c r="B46" s="27" t="s">
        <v>71</v>
      </c>
      <c r="C46" s="30">
        <v>93</v>
      </c>
      <c r="D46" s="30">
        <v>22</v>
      </c>
      <c r="E46" s="30">
        <v>71</v>
      </c>
      <c r="F46" s="30">
        <v>1</v>
      </c>
      <c r="G46" s="30"/>
      <c r="H46" s="30">
        <v>92</v>
      </c>
      <c r="I46" s="30">
        <v>78</v>
      </c>
      <c r="J46" s="30">
        <v>66</v>
      </c>
      <c r="K46" s="30">
        <v>0</v>
      </c>
      <c r="L46" s="30">
        <v>12</v>
      </c>
      <c r="M46" s="30"/>
      <c r="N46" s="30">
        <v>0</v>
      </c>
      <c r="O46" s="30">
        <v>0</v>
      </c>
      <c r="P46" s="30">
        <v>0</v>
      </c>
      <c r="Q46" s="30">
        <v>14</v>
      </c>
      <c r="R46" s="28">
        <v>26</v>
      </c>
      <c r="S46" s="29">
        <f aca="true" t="shared" si="15" ref="S46:S77">IF(I46=0,0,((J46+K46)/I46))</f>
        <v>0.8461538461538461</v>
      </c>
    </row>
    <row r="47" spans="1:19" ht="27" customHeight="1">
      <c r="A47" s="26">
        <v>4.2</v>
      </c>
      <c r="B47" s="27" t="s">
        <v>73</v>
      </c>
      <c r="C47" s="30">
        <v>166</v>
      </c>
      <c r="D47" s="30">
        <v>50</v>
      </c>
      <c r="E47" s="30">
        <v>116</v>
      </c>
      <c r="F47" s="30">
        <v>2</v>
      </c>
      <c r="G47" s="30">
        <v>0</v>
      </c>
      <c r="H47" s="30">
        <v>164</v>
      </c>
      <c r="I47" s="30">
        <v>147</v>
      </c>
      <c r="J47" s="30">
        <v>100</v>
      </c>
      <c r="K47" s="30">
        <v>2</v>
      </c>
      <c r="L47" s="30">
        <v>45</v>
      </c>
      <c r="M47" s="30">
        <v>0</v>
      </c>
      <c r="N47" s="30">
        <v>0</v>
      </c>
      <c r="O47" s="30">
        <v>0</v>
      </c>
      <c r="P47" s="30">
        <v>0</v>
      </c>
      <c r="Q47" s="30">
        <v>17</v>
      </c>
      <c r="R47" s="28">
        <v>62</v>
      </c>
      <c r="S47" s="29">
        <f t="shared" si="15"/>
        <v>0.6938775510204082</v>
      </c>
    </row>
    <row r="48" spans="1:19" ht="27" customHeight="1">
      <c r="A48" s="26">
        <v>4.3</v>
      </c>
      <c r="B48" s="27" t="s">
        <v>72</v>
      </c>
      <c r="C48" s="30">
        <v>119</v>
      </c>
      <c r="D48" s="30">
        <v>28</v>
      </c>
      <c r="E48" s="30">
        <v>91</v>
      </c>
      <c r="F48" s="30">
        <v>0</v>
      </c>
      <c r="G48" s="30"/>
      <c r="H48" s="30">
        <v>119</v>
      </c>
      <c r="I48" s="30">
        <v>98</v>
      </c>
      <c r="J48" s="30">
        <v>75</v>
      </c>
      <c r="K48" s="30">
        <v>0</v>
      </c>
      <c r="L48" s="30">
        <v>23</v>
      </c>
      <c r="M48" s="30">
        <v>0</v>
      </c>
      <c r="N48" s="30">
        <v>0</v>
      </c>
      <c r="O48" s="30">
        <v>0</v>
      </c>
      <c r="P48" s="30">
        <v>0</v>
      </c>
      <c r="Q48" s="30">
        <v>21</v>
      </c>
      <c r="R48" s="28">
        <v>44</v>
      </c>
      <c r="S48" s="29">
        <f t="shared" si="15"/>
        <v>0.7653061224489796</v>
      </c>
    </row>
    <row r="49" spans="1:19" ht="27" customHeight="1">
      <c r="A49" s="26">
        <v>4.4</v>
      </c>
      <c r="B49" s="27" t="s">
        <v>70</v>
      </c>
      <c r="C49" s="30">
        <v>149</v>
      </c>
      <c r="D49" s="30">
        <v>42</v>
      </c>
      <c r="E49" s="30">
        <v>107</v>
      </c>
      <c r="F49" s="30">
        <v>3</v>
      </c>
      <c r="G49" s="30"/>
      <c r="H49" s="30">
        <v>146</v>
      </c>
      <c r="I49" s="30">
        <v>126</v>
      </c>
      <c r="J49" s="30">
        <v>99</v>
      </c>
      <c r="K49" s="30"/>
      <c r="L49" s="30">
        <v>27</v>
      </c>
      <c r="M49" s="30">
        <v>0</v>
      </c>
      <c r="N49" s="30">
        <v>0</v>
      </c>
      <c r="O49" s="30">
        <v>0</v>
      </c>
      <c r="P49" s="30"/>
      <c r="Q49" s="30">
        <v>20</v>
      </c>
      <c r="R49" s="28">
        <v>47</v>
      </c>
      <c r="S49" s="29">
        <f t="shared" si="15"/>
        <v>0.7857142857142857</v>
      </c>
    </row>
    <row r="50" spans="1:19" ht="32.25" customHeight="1">
      <c r="A50" s="31">
        <v>5</v>
      </c>
      <c r="B50" s="22" t="s">
        <v>74</v>
      </c>
      <c r="C50" s="23">
        <f>D50+E50</f>
        <v>725</v>
      </c>
      <c r="D50" s="24">
        <f>SUM(D51:D54)</f>
        <v>254</v>
      </c>
      <c r="E50" s="24">
        <f>SUM(E51:E54)</f>
        <v>471</v>
      </c>
      <c r="F50" s="24">
        <f>SUM(F51:F54)</f>
        <v>2</v>
      </c>
      <c r="G50" s="24">
        <f>SUM(G51:G54)</f>
        <v>0</v>
      </c>
      <c r="H50" s="23">
        <f t="shared" si="8"/>
        <v>723</v>
      </c>
      <c r="I50" s="23">
        <f t="shared" si="9"/>
        <v>619</v>
      </c>
      <c r="J50" s="24">
        <f aca="true" t="shared" si="16" ref="J50:Q50">SUM(J51:J54)</f>
        <v>392</v>
      </c>
      <c r="K50" s="24">
        <f t="shared" si="16"/>
        <v>8</v>
      </c>
      <c r="L50" s="24">
        <f t="shared" si="16"/>
        <v>209</v>
      </c>
      <c r="M50" s="24">
        <f t="shared" si="16"/>
        <v>9</v>
      </c>
      <c r="N50" s="24">
        <f t="shared" si="16"/>
        <v>1</v>
      </c>
      <c r="O50" s="24">
        <f t="shared" si="16"/>
        <v>0</v>
      </c>
      <c r="P50" s="24">
        <f t="shared" si="16"/>
        <v>0</v>
      </c>
      <c r="Q50" s="24">
        <f t="shared" si="16"/>
        <v>104</v>
      </c>
      <c r="R50" s="24">
        <f aca="true" t="shared" si="17" ref="R50:R77">L50+M50+N50+O50+P50+Q50</f>
        <v>323</v>
      </c>
      <c r="S50" s="25">
        <f t="shared" si="15"/>
        <v>0.6462035541195477</v>
      </c>
    </row>
    <row r="51" spans="1:19" ht="27" customHeight="1">
      <c r="A51" s="26">
        <v>5.1</v>
      </c>
      <c r="B51" s="27" t="s">
        <v>75</v>
      </c>
      <c r="C51" s="30">
        <v>244</v>
      </c>
      <c r="D51" s="30">
        <v>63</v>
      </c>
      <c r="E51" s="30">
        <v>181</v>
      </c>
      <c r="F51" s="30">
        <v>1</v>
      </c>
      <c r="G51" s="30">
        <v>0</v>
      </c>
      <c r="H51" s="30">
        <v>243</v>
      </c>
      <c r="I51" s="30">
        <v>220</v>
      </c>
      <c r="J51" s="30">
        <v>141</v>
      </c>
      <c r="K51" s="30">
        <v>1</v>
      </c>
      <c r="L51" s="30">
        <v>76</v>
      </c>
      <c r="M51" s="30">
        <v>1</v>
      </c>
      <c r="N51" s="30">
        <v>1</v>
      </c>
      <c r="O51" s="30">
        <v>0</v>
      </c>
      <c r="P51" s="30">
        <v>0</v>
      </c>
      <c r="Q51" s="30">
        <v>23</v>
      </c>
      <c r="R51" s="28">
        <v>101</v>
      </c>
      <c r="S51" s="29">
        <f t="shared" si="15"/>
        <v>0.6454545454545455</v>
      </c>
    </row>
    <row r="52" spans="1:19" ht="27" customHeight="1">
      <c r="A52" s="26">
        <v>5.2</v>
      </c>
      <c r="B52" s="27" t="s">
        <v>76</v>
      </c>
      <c r="C52" s="30">
        <v>56</v>
      </c>
      <c r="D52" s="30">
        <v>22</v>
      </c>
      <c r="E52" s="30">
        <v>34</v>
      </c>
      <c r="F52" s="30">
        <v>0</v>
      </c>
      <c r="G52" s="30">
        <v>0</v>
      </c>
      <c r="H52" s="30">
        <v>56</v>
      </c>
      <c r="I52" s="30">
        <v>50</v>
      </c>
      <c r="J52" s="30">
        <v>35</v>
      </c>
      <c r="K52" s="30">
        <v>2</v>
      </c>
      <c r="L52" s="30">
        <v>13</v>
      </c>
      <c r="M52" s="30">
        <v>0</v>
      </c>
      <c r="N52" s="30">
        <v>0</v>
      </c>
      <c r="O52" s="30">
        <v>0</v>
      </c>
      <c r="P52" s="30">
        <v>0</v>
      </c>
      <c r="Q52" s="30">
        <v>6</v>
      </c>
      <c r="R52" s="28">
        <v>19</v>
      </c>
      <c r="S52" s="29">
        <f t="shared" si="15"/>
        <v>0.74</v>
      </c>
    </row>
    <row r="53" spans="1:19" ht="27" customHeight="1">
      <c r="A53" s="26">
        <v>5.3</v>
      </c>
      <c r="B53" s="27" t="s">
        <v>77</v>
      </c>
      <c r="C53" s="30">
        <v>225</v>
      </c>
      <c r="D53" s="30">
        <v>94</v>
      </c>
      <c r="E53" s="30">
        <v>131</v>
      </c>
      <c r="F53" s="30">
        <v>1</v>
      </c>
      <c r="G53" s="30">
        <v>0</v>
      </c>
      <c r="H53" s="30">
        <v>224</v>
      </c>
      <c r="I53" s="30">
        <v>181</v>
      </c>
      <c r="J53" s="30">
        <v>112</v>
      </c>
      <c r="K53" s="30">
        <v>2</v>
      </c>
      <c r="L53" s="30">
        <v>59</v>
      </c>
      <c r="M53" s="30">
        <v>8</v>
      </c>
      <c r="N53" s="30">
        <v>0</v>
      </c>
      <c r="O53" s="30">
        <v>0</v>
      </c>
      <c r="P53" s="30">
        <v>0</v>
      </c>
      <c r="Q53" s="30">
        <v>43</v>
      </c>
      <c r="R53" s="28">
        <v>110</v>
      </c>
      <c r="S53" s="29">
        <f t="shared" si="15"/>
        <v>0.6298342541436464</v>
      </c>
    </row>
    <row r="54" spans="1:19" ht="27" customHeight="1">
      <c r="A54" s="26">
        <v>5.4</v>
      </c>
      <c r="B54" s="27" t="s">
        <v>78</v>
      </c>
      <c r="C54" s="30">
        <v>200</v>
      </c>
      <c r="D54" s="30">
        <v>75</v>
      </c>
      <c r="E54" s="30">
        <v>125</v>
      </c>
      <c r="F54" s="30">
        <v>0</v>
      </c>
      <c r="G54" s="30">
        <v>0</v>
      </c>
      <c r="H54" s="30">
        <v>200</v>
      </c>
      <c r="I54" s="30">
        <v>168</v>
      </c>
      <c r="J54" s="30">
        <v>104</v>
      </c>
      <c r="K54" s="30">
        <v>3</v>
      </c>
      <c r="L54" s="30">
        <v>61</v>
      </c>
      <c r="M54" s="30">
        <v>0</v>
      </c>
      <c r="N54" s="30">
        <v>0</v>
      </c>
      <c r="O54" s="30">
        <v>0</v>
      </c>
      <c r="P54" s="30">
        <v>0</v>
      </c>
      <c r="Q54" s="30">
        <v>32</v>
      </c>
      <c r="R54" s="28">
        <v>93</v>
      </c>
      <c r="S54" s="29">
        <f t="shared" si="15"/>
        <v>0.6369047619047619</v>
      </c>
    </row>
    <row r="55" spans="1:19" ht="32.25" customHeight="1">
      <c r="A55" s="31">
        <v>6</v>
      </c>
      <c r="B55" s="22" t="s">
        <v>79</v>
      </c>
      <c r="C55" s="23">
        <f>D55+E55</f>
        <v>641</v>
      </c>
      <c r="D55" s="24">
        <f>SUM(D56:D59)</f>
        <v>166</v>
      </c>
      <c r="E55" s="24">
        <f>SUM(E56:E59)</f>
        <v>475</v>
      </c>
      <c r="F55" s="24">
        <f>SUM(F56:F59)</f>
        <v>8</v>
      </c>
      <c r="G55" s="24">
        <f>SUM(G56:G59)</f>
        <v>0</v>
      </c>
      <c r="H55" s="23">
        <f t="shared" si="8"/>
        <v>633</v>
      </c>
      <c r="I55" s="23">
        <f t="shared" si="9"/>
        <v>544</v>
      </c>
      <c r="J55" s="24">
        <f aca="true" t="shared" si="18" ref="J55:Q55">SUM(J56:J59)</f>
        <v>390</v>
      </c>
      <c r="K55" s="24">
        <f t="shared" si="18"/>
        <v>0</v>
      </c>
      <c r="L55" s="24">
        <f t="shared" si="18"/>
        <v>153</v>
      </c>
      <c r="M55" s="24">
        <f t="shared" si="18"/>
        <v>1</v>
      </c>
      <c r="N55" s="24">
        <f t="shared" si="18"/>
        <v>0</v>
      </c>
      <c r="O55" s="24">
        <f t="shared" si="18"/>
        <v>0</v>
      </c>
      <c r="P55" s="24">
        <f t="shared" si="18"/>
        <v>0</v>
      </c>
      <c r="Q55" s="24">
        <f t="shared" si="18"/>
        <v>89</v>
      </c>
      <c r="R55" s="24">
        <f t="shared" si="17"/>
        <v>243</v>
      </c>
      <c r="S55" s="25">
        <f t="shared" si="15"/>
        <v>0.7169117647058824</v>
      </c>
    </row>
    <row r="56" spans="1:19" ht="27" customHeight="1">
      <c r="A56" s="26">
        <v>6.1</v>
      </c>
      <c r="B56" s="27" t="s">
        <v>80</v>
      </c>
      <c r="C56" s="30">
        <f>SUM(D56:E56)</f>
        <v>219</v>
      </c>
      <c r="D56" s="30">
        <v>62</v>
      </c>
      <c r="E56" s="30">
        <v>157</v>
      </c>
      <c r="F56" s="30">
        <v>2</v>
      </c>
      <c r="G56" s="30">
        <v>0</v>
      </c>
      <c r="H56" s="30">
        <f t="shared" si="8"/>
        <v>217</v>
      </c>
      <c r="I56" s="30">
        <f t="shared" si="9"/>
        <v>180</v>
      </c>
      <c r="J56" s="30">
        <v>127</v>
      </c>
      <c r="K56" s="30">
        <v>0</v>
      </c>
      <c r="L56" s="30">
        <v>52</v>
      </c>
      <c r="M56" s="30">
        <v>1</v>
      </c>
      <c r="N56" s="30">
        <v>0</v>
      </c>
      <c r="O56" s="30">
        <v>0</v>
      </c>
      <c r="P56" s="30">
        <v>0</v>
      </c>
      <c r="Q56" s="30">
        <v>37</v>
      </c>
      <c r="R56" s="28">
        <f t="shared" si="17"/>
        <v>90</v>
      </c>
      <c r="S56" s="29">
        <f t="shared" si="15"/>
        <v>0.7055555555555556</v>
      </c>
    </row>
    <row r="57" spans="1:19" ht="27" customHeight="1">
      <c r="A57" s="26">
        <v>6.2</v>
      </c>
      <c r="B57" s="27" t="s">
        <v>81</v>
      </c>
      <c r="C57" s="30">
        <f>SUM(D57:E57)</f>
        <v>150</v>
      </c>
      <c r="D57" s="30">
        <v>48</v>
      </c>
      <c r="E57" s="30">
        <v>102</v>
      </c>
      <c r="F57" s="30">
        <v>5</v>
      </c>
      <c r="G57" s="30">
        <v>0</v>
      </c>
      <c r="H57" s="30">
        <f t="shared" si="8"/>
        <v>145</v>
      </c>
      <c r="I57" s="30">
        <f t="shared" si="9"/>
        <v>121</v>
      </c>
      <c r="J57" s="30">
        <v>72</v>
      </c>
      <c r="K57" s="30">
        <v>0</v>
      </c>
      <c r="L57" s="30">
        <v>49</v>
      </c>
      <c r="M57" s="30">
        <v>0</v>
      </c>
      <c r="N57" s="30">
        <v>0</v>
      </c>
      <c r="O57" s="30">
        <v>0</v>
      </c>
      <c r="P57" s="30">
        <v>0</v>
      </c>
      <c r="Q57" s="30">
        <v>24</v>
      </c>
      <c r="R57" s="28">
        <f t="shared" si="17"/>
        <v>73</v>
      </c>
      <c r="S57" s="29">
        <f t="shared" si="15"/>
        <v>0.5950413223140496</v>
      </c>
    </row>
    <row r="58" spans="1:19" ht="27" customHeight="1">
      <c r="A58" s="26">
        <v>6.3</v>
      </c>
      <c r="B58" s="27" t="s">
        <v>82</v>
      </c>
      <c r="C58" s="30">
        <f>SUM(D58:E58)</f>
        <v>183</v>
      </c>
      <c r="D58" s="30">
        <v>56</v>
      </c>
      <c r="E58" s="30">
        <v>127</v>
      </c>
      <c r="F58" s="30">
        <v>1</v>
      </c>
      <c r="G58" s="30">
        <v>0</v>
      </c>
      <c r="H58" s="30">
        <f t="shared" si="8"/>
        <v>182</v>
      </c>
      <c r="I58" s="30">
        <f t="shared" si="9"/>
        <v>154</v>
      </c>
      <c r="J58" s="30">
        <v>105</v>
      </c>
      <c r="K58" s="30">
        <v>0</v>
      </c>
      <c r="L58" s="30">
        <v>49</v>
      </c>
      <c r="M58" s="30">
        <v>0</v>
      </c>
      <c r="N58" s="30">
        <v>0</v>
      </c>
      <c r="O58" s="30">
        <v>0</v>
      </c>
      <c r="P58" s="30">
        <v>0</v>
      </c>
      <c r="Q58" s="30">
        <v>28</v>
      </c>
      <c r="R58" s="28">
        <f t="shared" si="17"/>
        <v>77</v>
      </c>
      <c r="S58" s="29">
        <f t="shared" si="15"/>
        <v>0.6818181818181818</v>
      </c>
    </row>
    <row r="59" spans="1:19" ht="27" customHeight="1">
      <c r="A59" s="26">
        <v>6.4</v>
      </c>
      <c r="B59" s="27" t="s">
        <v>83</v>
      </c>
      <c r="C59" s="30">
        <f>SUM(D59:E59)</f>
        <v>89</v>
      </c>
      <c r="D59" s="30">
        <v>0</v>
      </c>
      <c r="E59" s="30">
        <v>89</v>
      </c>
      <c r="F59" s="30">
        <v>0</v>
      </c>
      <c r="G59" s="30">
        <v>0</v>
      </c>
      <c r="H59" s="30">
        <f aca="true" t="shared" si="19" ref="H59:H90">SUM(I59,Q59)</f>
        <v>89</v>
      </c>
      <c r="I59" s="30">
        <f aca="true" t="shared" si="20" ref="I59:I90">SUM(J59:P59)</f>
        <v>89</v>
      </c>
      <c r="J59" s="30">
        <v>86</v>
      </c>
      <c r="K59" s="30">
        <v>0</v>
      </c>
      <c r="L59" s="30">
        <v>3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28">
        <f t="shared" si="17"/>
        <v>3</v>
      </c>
      <c r="S59" s="29">
        <f t="shared" si="15"/>
        <v>0.9662921348314607</v>
      </c>
    </row>
    <row r="60" spans="1:19" ht="32.25" customHeight="1">
      <c r="A60" s="31">
        <v>7</v>
      </c>
      <c r="B60" s="22" t="s">
        <v>84</v>
      </c>
      <c r="C60" s="23">
        <f>D60+E60</f>
        <v>752</v>
      </c>
      <c r="D60" s="24">
        <f>SUM(D61:D64)</f>
        <v>276</v>
      </c>
      <c r="E60" s="24">
        <f>SUM(E61:E64)</f>
        <v>476</v>
      </c>
      <c r="F60" s="24">
        <f>SUM(F61:F64)</f>
        <v>13</v>
      </c>
      <c r="G60" s="24">
        <f>SUM(G61:G64)</f>
        <v>0</v>
      </c>
      <c r="H60" s="23">
        <f t="shared" si="19"/>
        <v>739</v>
      </c>
      <c r="I60" s="23">
        <f t="shared" si="20"/>
        <v>565</v>
      </c>
      <c r="J60" s="24">
        <f aca="true" t="shared" si="21" ref="J60:Q60">SUM(J61:J64)</f>
        <v>426</v>
      </c>
      <c r="K60" s="24">
        <f t="shared" si="21"/>
        <v>6</v>
      </c>
      <c r="L60" s="24">
        <f t="shared" si="21"/>
        <v>133</v>
      </c>
      <c r="M60" s="24">
        <f t="shared" si="21"/>
        <v>0</v>
      </c>
      <c r="N60" s="24">
        <f t="shared" si="21"/>
        <v>0</v>
      </c>
      <c r="O60" s="24">
        <f t="shared" si="21"/>
        <v>0</v>
      </c>
      <c r="P60" s="24">
        <f t="shared" si="21"/>
        <v>0</v>
      </c>
      <c r="Q60" s="24">
        <f t="shared" si="21"/>
        <v>174</v>
      </c>
      <c r="R60" s="24">
        <f t="shared" si="17"/>
        <v>307</v>
      </c>
      <c r="S60" s="25">
        <f t="shared" si="15"/>
        <v>0.7646017699115044</v>
      </c>
    </row>
    <row r="61" spans="1:19" ht="27" customHeight="1">
      <c r="A61" s="26">
        <v>7.1</v>
      </c>
      <c r="B61" s="27" t="s">
        <v>85</v>
      </c>
      <c r="C61" s="30">
        <f>SUM(D61:E61)</f>
        <v>218</v>
      </c>
      <c r="D61" s="30">
        <v>95</v>
      </c>
      <c r="E61" s="30">
        <v>123</v>
      </c>
      <c r="F61" s="30">
        <v>0</v>
      </c>
      <c r="G61" s="30">
        <v>0</v>
      </c>
      <c r="H61" s="30">
        <f t="shared" si="19"/>
        <v>218</v>
      </c>
      <c r="I61" s="30">
        <f t="shared" si="20"/>
        <v>160</v>
      </c>
      <c r="J61" s="30">
        <v>110</v>
      </c>
      <c r="K61" s="30">
        <v>0</v>
      </c>
      <c r="L61" s="30">
        <v>50</v>
      </c>
      <c r="M61" s="30">
        <v>0</v>
      </c>
      <c r="N61" s="30">
        <v>0</v>
      </c>
      <c r="O61" s="30">
        <v>0</v>
      </c>
      <c r="P61" s="30">
        <v>0</v>
      </c>
      <c r="Q61" s="30">
        <v>58</v>
      </c>
      <c r="R61" s="28">
        <f t="shared" si="17"/>
        <v>108</v>
      </c>
      <c r="S61" s="29">
        <f t="shared" si="15"/>
        <v>0.6875</v>
      </c>
    </row>
    <row r="62" spans="1:19" ht="27" customHeight="1">
      <c r="A62" s="26">
        <v>7.2</v>
      </c>
      <c r="B62" s="27" t="s">
        <v>86</v>
      </c>
      <c r="C62" s="30">
        <f>SUM(D62:E62)</f>
        <v>214</v>
      </c>
      <c r="D62" s="30">
        <v>77</v>
      </c>
      <c r="E62" s="30">
        <v>137</v>
      </c>
      <c r="F62" s="30">
        <v>0</v>
      </c>
      <c r="G62" s="30">
        <v>0</v>
      </c>
      <c r="H62" s="30">
        <f t="shared" si="19"/>
        <v>214</v>
      </c>
      <c r="I62" s="30">
        <f t="shared" si="20"/>
        <v>161</v>
      </c>
      <c r="J62" s="30">
        <v>125</v>
      </c>
      <c r="K62" s="30">
        <v>1</v>
      </c>
      <c r="L62" s="30">
        <v>35</v>
      </c>
      <c r="M62" s="30">
        <v>0</v>
      </c>
      <c r="N62" s="30">
        <v>0</v>
      </c>
      <c r="O62" s="30">
        <v>0</v>
      </c>
      <c r="P62" s="30">
        <v>0</v>
      </c>
      <c r="Q62" s="30">
        <v>53</v>
      </c>
      <c r="R62" s="28">
        <f t="shared" si="17"/>
        <v>88</v>
      </c>
      <c r="S62" s="29">
        <f t="shared" si="15"/>
        <v>0.782608695652174</v>
      </c>
    </row>
    <row r="63" spans="1:19" ht="27" customHeight="1">
      <c r="A63" s="26">
        <v>7.3</v>
      </c>
      <c r="B63" s="27" t="s">
        <v>87</v>
      </c>
      <c r="C63" s="30">
        <f>SUM(D63:E63)</f>
        <v>161</v>
      </c>
      <c r="D63" s="30">
        <v>55</v>
      </c>
      <c r="E63" s="30">
        <v>106</v>
      </c>
      <c r="F63" s="30">
        <v>1</v>
      </c>
      <c r="G63" s="30">
        <v>0</v>
      </c>
      <c r="H63" s="30">
        <f t="shared" si="19"/>
        <v>160</v>
      </c>
      <c r="I63" s="30">
        <f t="shared" si="20"/>
        <v>125</v>
      </c>
      <c r="J63" s="30">
        <v>99</v>
      </c>
      <c r="K63" s="30">
        <v>4</v>
      </c>
      <c r="L63" s="30">
        <v>22</v>
      </c>
      <c r="M63" s="30">
        <v>0</v>
      </c>
      <c r="N63" s="30">
        <v>0</v>
      </c>
      <c r="O63" s="30">
        <v>0</v>
      </c>
      <c r="P63" s="30">
        <v>0</v>
      </c>
      <c r="Q63" s="30">
        <v>35</v>
      </c>
      <c r="R63" s="28">
        <f t="shared" si="17"/>
        <v>57</v>
      </c>
      <c r="S63" s="29">
        <f t="shared" si="15"/>
        <v>0.824</v>
      </c>
    </row>
    <row r="64" spans="1:19" ht="27" customHeight="1">
      <c r="A64" s="26">
        <v>7.4</v>
      </c>
      <c r="B64" s="27" t="s">
        <v>88</v>
      </c>
      <c r="C64" s="30">
        <f>SUM(D64:E64)</f>
        <v>159</v>
      </c>
      <c r="D64" s="30">
        <v>49</v>
      </c>
      <c r="E64" s="30">
        <v>110</v>
      </c>
      <c r="F64" s="30">
        <v>12</v>
      </c>
      <c r="G64" s="30">
        <v>0</v>
      </c>
      <c r="H64" s="30">
        <f t="shared" si="19"/>
        <v>147</v>
      </c>
      <c r="I64" s="30">
        <f t="shared" si="20"/>
        <v>119</v>
      </c>
      <c r="J64" s="30">
        <v>92</v>
      </c>
      <c r="K64" s="30">
        <v>1</v>
      </c>
      <c r="L64" s="30">
        <v>26</v>
      </c>
      <c r="M64" s="30">
        <v>0</v>
      </c>
      <c r="N64" s="30">
        <v>0</v>
      </c>
      <c r="O64" s="30">
        <v>0</v>
      </c>
      <c r="P64" s="30">
        <v>0</v>
      </c>
      <c r="Q64" s="30">
        <v>28</v>
      </c>
      <c r="R64" s="28">
        <f t="shared" si="17"/>
        <v>54</v>
      </c>
      <c r="S64" s="29">
        <f t="shared" si="15"/>
        <v>0.7815126050420168</v>
      </c>
    </row>
    <row r="65" spans="1:19" ht="32.25" customHeight="1">
      <c r="A65" s="31">
        <v>8</v>
      </c>
      <c r="B65" s="22" t="s">
        <v>89</v>
      </c>
      <c r="C65" s="23">
        <f>D65+E65</f>
        <v>1027</v>
      </c>
      <c r="D65" s="24">
        <f>SUM(D66:D71)</f>
        <v>352</v>
      </c>
      <c r="E65" s="24">
        <f>SUM(E66:E71)</f>
        <v>675</v>
      </c>
      <c r="F65" s="24">
        <f>SUM(F66:F71)</f>
        <v>6</v>
      </c>
      <c r="G65" s="24">
        <f>SUM(G66:G71)</f>
        <v>0</v>
      </c>
      <c r="H65" s="23">
        <f t="shared" si="19"/>
        <v>1021</v>
      </c>
      <c r="I65" s="23">
        <f t="shared" si="20"/>
        <v>822</v>
      </c>
      <c r="J65" s="24">
        <f aca="true" t="shared" si="22" ref="J65:Q65">SUM(J66:J71)</f>
        <v>637</v>
      </c>
      <c r="K65" s="24">
        <f t="shared" si="22"/>
        <v>11</v>
      </c>
      <c r="L65" s="24">
        <f t="shared" si="22"/>
        <v>163</v>
      </c>
      <c r="M65" s="24">
        <f t="shared" si="22"/>
        <v>0</v>
      </c>
      <c r="N65" s="24">
        <f t="shared" si="22"/>
        <v>2</v>
      </c>
      <c r="O65" s="24">
        <f t="shared" si="22"/>
        <v>0</v>
      </c>
      <c r="P65" s="24">
        <f t="shared" si="22"/>
        <v>9</v>
      </c>
      <c r="Q65" s="24">
        <f t="shared" si="22"/>
        <v>199</v>
      </c>
      <c r="R65" s="24">
        <f t="shared" si="17"/>
        <v>373</v>
      </c>
      <c r="S65" s="25">
        <f t="shared" si="15"/>
        <v>0.7883211678832117</v>
      </c>
    </row>
    <row r="66" spans="1:19" ht="22.5" customHeight="1">
      <c r="A66" s="26">
        <v>8.1</v>
      </c>
      <c r="B66" s="27" t="s">
        <v>90</v>
      </c>
      <c r="C66" s="30">
        <f aca="true" t="shared" si="23" ref="C66:C71">SUM(D66:E66)</f>
        <v>172</v>
      </c>
      <c r="D66" s="30">
        <v>54</v>
      </c>
      <c r="E66" s="30">
        <v>118</v>
      </c>
      <c r="F66" s="30">
        <v>2</v>
      </c>
      <c r="G66" s="30">
        <v>0</v>
      </c>
      <c r="H66" s="30">
        <f t="shared" si="19"/>
        <v>170</v>
      </c>
      <c r="I66" s="30">
        <f t="shared" si="20"/>
        <v>139</v>
      </c>
      <c r="J66" s="30">
        <v>117</v>
      </c>
      <c r="K66" s="30">
        <v>0</v>
      </c>
      <c r="L66" s="30">
        <v>21</v>
      </c>
      <c r="M66" s="30">
        <v>0</v>
      </c>
      <c r="N66" s="30">
        <v>0</v>
      </c>
      <c r="O66" s="30">
        <v>0</v>
      </c>
      <c r="P66" s="30">
        <v>1</v>
      </c>
      <c r="Q66" s="30">
        <v>31</v>
      </c>
      <c r="R66" s="28">
        <f t="shared" si="17"/>
        <v>53</v>
      </c>
      <c r="S66" s="29">
        <f t="shared" si="15"/>
        <v>0.841726618705036</v>
      </c>
    </row>
    <row r="67" spans="1:19" ht="21.75" customHeight="1">
      <c r="A67" s="26">
        <v>8.2</v>
      </c>
      <c r="B67" s="27" t="s">
        <v>91</v>
      </c>
      <c r="C67" s="30">
        <f t="shared" si="23"/>
        <v>223</v>
      </c>
      <c r="D67" s="30">
        <v>94</v>
      </c>
      <c r="E67" s="30">
        <v>129</v>
      </c>
      <c r="F67" s="30">
        <v>1</v>
      </c>
      <c r="G67" s="30">
        <v>0</v>
      </c>
      <c r="H67" s="30">
        <f t="shared" si="19"/>
        <v>222</v>
      </c>
      <c r="I67" s="30">
        <f t="shared" si="20"/>
        <v>177</v>
      </c>
      <c r="J67" s="30">
        <v>118</v>
      </c>
      <c r="K67" s="30">
        <v>4</v>
      </c>
      <c r="L67" s="30">
        <v>55</v>
      </c>
      <c r="M67" s="30">
        <v>0</v>
      </c>
      <c r="N67" s="30">
        <v>0</v>
      </c>
      <c r="O67" s="30">
        <v>0</v>
      </c>
      <c r="P67" s="30">
        <v>0</v>
      </c>
      <c r="Q67" s="30">
        <v>45</v>
      </c>
      <c r="R67" s="28">
        <f t="shared" si="17"/>
        <v>100</v>
      </c>
      <c r="S67" s="29">
        <f t="shared" si="15"/>
        <v>0.6892655367231638</v>
      </c>
    </row>
    <row r="68" spans="1:19" ht="27" customHeight="1">
      <c r="A68" s="26">
        <v>8.3</v>
      </c>
      <c r="B68" s="27" t="s">
        <v>92</v>
      </c>
      <c r="C68" s="30">
        <f t="shared" si="23"/>
        <v>186</v>
      </c>
      <c r="D68" s="30">
        <v>67</v>
      </c>
      <c r="E68" s="30">
        <v>119</v>
      </c>
      <c r="F68" s="30">
        <v>2</v>
      </c>
      <c r="G68" s="30">
        <v>0</v>
      </c>
      <c r="H68" s="30">
        <f t="shared" si="19"/>
        <v>184</v>
      </c>
      <c r="I68" s="30">
        <f t="shared" si="20"/>
        <v>139</v>
      </c>
      <c r="J68" s="30">
        <v>110</v>
      </c>
      <c r="K68" s="30">
        <v>1</v>
      </c>
      <c r="L68" s="30">
        <v>28</v>
      </c>
      <c r="M68" s="30">
        <v>0</v>
      </c>
      <c r="N68" s="30">
        <v>0</v>
      </c>
      <c r="O68" s="30">
        <v>0</v>
      </c>
      <c r="P68" s="30">
        <v>0</v>
      </c>
      <c r="Q68" s="30">
        <v>45</v>
      </c>
      <c r="R68" s="28">
        <f t="shared" si="17"/>
        <v>73</v>
      </c>
      <c r="S68" s="29">
        <f t="shared" si="15"/>
        <v>0.7985611510791367</v>
      </c>
    </row>
    <row r="69" spans="1:19" ht="22.5" customHeight="1">
      <c r="A69" s="26">
        <v>8.4</v>
      </c>
      <c r="B69" s="27" t="s">
        <v>93</v>
      </c>
      <c r="C69" s="30">
        <f t="shared" si="23"/>
        <v>216</v>
      </c>
      <c r="D69" s="30">
        <v>68</v>
      </c>
      <c r="E69" s="30">
        <v>148</v>
      </c>
      <c r="F69" s="30">
        <v>0</v>
      </c>
      <c r="G69" s="30">
        <v>0</v>
      </c>
      <c r="H69" s="30">
        <f t="shared" si="19"/>
        <v>216</v>
      </c>
      <c r="I69" s="30">
        <f t="shared" si="20"/>
        <v>175</v>
      </c>
      <c r="J69" s="30">
        <v>139</v>
      </c>
      <c r="K69" s="30">
        <v>2</v>
      </c>
      <c r="L69" s="30">
        <v>32</v>
      </c>
      <c r="M69" s="30">
        <v>0</v>
      </c>
      <c r="N69" s="30">
        <v>2</v>
      </c>
      <c r="O69" s="30">
        <v>0</v>
      </c>
      <c r="P69" s="30">
        <v>0</v>
      </c>
      <c r="Q69" s="30">
        <v>41</v>
      </c>
      <c r="R69" s="28">
        <f t="shared" si="17"/>
        <v>75</v>
      </c>
      <c r="S69" s="29">
        <f t="shared" si="15"/>
        <v>0.8057142857142857</v>
      </c>
    </row>
    <row r="70" spans="1:19" ht="23.25" customHeight="1">
      <c r="A70" s="26">
        <v>8.5</v>
      </c>
      <c r="B70" s="27" t="s">
        <v>94</v>
      </c>
      <c r="C70" s="30">
        <f t="shared" si="23"/>
        <v>205</v>
      </c>
      <c r="D70" s="30">
        <v>68</v>
      </c>
      <c r="E70" s="30">
        <v>137</v>
      </c>
      <c r="F70" s="30">
        <v>1</v>
      </c>
      <c r="G70" s="30">
        <v>0</v>
      </c>
      <c r="H70" s="30">
        <f t="shared" si="19"/>
        <v>204</v>
      </c>
      <c r="I70" s="30">
        <f t="shared" si="20"/>
        <v>168</v>
      </c>
      <c r="J70" s="30">
        <v>130</v>
      </c>
      <c r="K70" s="30">
        <v>4</v>
      </c>
      <c r="L70" s="30">
        <v>26</v>
      </c>
      <c r="M70" s="30">
        <v>0</v>
      </c>
      <c r="N70" s="30">
        <v>0</v>
      </c>
      <c r="O70" s="30">
        <v>0</v>
      </c>
      <c r="P70" s="30">
        <v>8</v>
      </c>
      <c r="Q70" s="30">
        <v>36</v>
      </c>
      <c r="R70" s="28">
        <f t="shared" si="17"/>
        <v>70</v>
      </c>
      <c r="S70" s="29">
        <f t="shared" si="15"/>
        <v>0.7976190476190477</v>
      </c>
    </row>
    <row r="71" spans="1:19" ht="27" customHeight="1">
      <c r="A71" s="26">
        <v>8.6</v>
      </c>
      <c r="B71" s="27" t="s">
        <v>95</v>
      </c>
      <c r="C71" s="30">
        <f t="shared" si="23"/>
        <v>25</v>
      </c>
      <c r="D71" s="30">
        <v>1</v>
      </c>
      <c r="E71" s="30">
        <v>24</v>
      </c>
      <c r="F71" s="30">
        <v>0</v>
      </c>
      <c r="G71" s="30">
        <v>0</v>
      </c>
      <c r="H71" s="30">
        <f t="shared" si="19"/>
        <v>25</v>
      </c>
      <c r="I71" s="30">
        <f t="shared" si="20"/>
        <v>24</v>
      </c>
      <c r="J71" s="30">
        <v>23</v>
      </c>
      <c r="K71" s="30">
        <v>0</v>
      </c>
      <c r="L71" s="30">
        <v>1</v>
      </c>
      <c r="M71" s="30">
        <v>0</v>
      </c>
      <c r="N71" s="30">
        <v>0</v>
      </c>
      <c r="O71" s="30">
        <v>0</v>
      </c>
      <c r="P71" s="30">
        <v>0</v>
      </c>
      <c r="Q71" s="30">
        <v>1</v>
      </c>
      <c r="R71" s="28">
        <f t="shared" si="17"/>
        <v>2</v>
      </c>
      <c r="S71" s="29">
        <f t="shared" si="15"/>
        <v>0.9583333333333334</v>
      </c>
    </row>
    <row r="72" spans="1:19" ht="32.25" customHeight="1">
      <c r="A72" s="31">
        <v>9</v>
      </c>
      <c r="B72" s="22" t="s">
        <v>96</v>
      </c>
      <c r="C72" s="23">
        <f>D72+E72</f>
        <v>456</v>
      </c>
      <c r="D72" s="24">
        <f>SUM(D73:D77)</f>
        <v>112</v>
      </c>
      <c r="E72" s="24">
        <f>SUM(E73:E77)</f>
        <v>344</v>
      </c>
      <c r="F72" s="24">
        <f>SUM(F73:F77)</f>
        <v>10</v>
      </c>
      <c r="G72" s="24">
        <f>SUM(G73:G77)</f>
        <v>0</v>
      </c>
      <c r="H72" s="23">
        <f t="shared" si="19"/>
        <v>446</v>
      </c>
      <c r="I72" s="23">
        <f t="shared" si="20"/>
        <v>382</v>
      </c>
      <c r="J72" s="24">
        <f aca="true" t="shared" si="24" ref="J72:Q72">SUM(J73:J77)</f>
        <v>259</v>
      </c>
      <c r="K72" s="24">
        <f t="shared" si="24"/>
        <v>2</v>
      </c>
      <c r="L72" s="24">
        <f t="shared" si="24"/>
        <v>121</v>
      </c>
      <c r="M72" s="24">
        <f t="shared" si="24"/>
        <v>0</v>
      </c>
      <c r="N72" s="24">
        <f t="shared" si="24"/>
        <v>0</v>
      </c>
      <c r="O72" s="24">
        <f t="shared" si="24"/>
        <v>0</v>
      </c>
      <c r="P72" s="24">
        <f t="shared" si="24"/>
        <v>0</v>
      </c>
      <c r="Q72" s="24">
        <f t="shared" si="24"/>
        <v>64</v>
      </c>
      <c r="R72" s="24">
        <f t="shared" si="17"/>
        <v>185</v>
      </c>
      <c r="S72" s="25">
        <f t="shared" si="15"/>
        <v>0.6832460732984293</v>
      </c>
    </row>
    <row r="73" spans="1:19" ht="27" customHeight="1">
      <c r="A73" s="26">
        <v>9.1</v>
      </c>
      <c r="B73" s="27" t="s">
        <v>97</v>
      </c>
      <c r="C73" s="30">
        <f>SUM(D73:E73)</f>
        <v>78</v>
      </c>
      <c r="D73" s="30">
        <v>14</v>
      </c>
      <c r="E73" s="30">
        <v>64</v>
      </c>
      <c r="F73" s="30">
        <v>3</v>
      </c>
      <c r="G73" s="30">
        <v>0</v>
      </c>
      <c r="H73" s="30">
        <f t="shared" si="19"/>
        <v>75</v>
      </c>
      <c r="I73" s="30">
        <f t="shared" si="20"/>
        <v>64</v>
      </c>
      <c r="J73" s="30">
        <v>37</v>
      </c>
      <c r="K73" s="30">
        <v>0</v>
      </c>
      <c r="L73" s="30">
        <v>27</v>
      </c>
      <c r="M73" s="30">
        <v>0</v>
      </c>
      <c r="N73" s="30">
        <v>0</v>
      </c>
      <c r="O73" s="30">
        <v>0</v>
      </c>
      <c r="P73" s="30">
        <v>0</v>
      </c>
      <c r="Q73" s="30">
        <v>11</v>
      </c>
      <c r="R73" s="28">
        <f t="shared" si="17"/>
        <v>38</v>
      </c>
      <c r="S73" s="29">
        <f t="shared" si="15"/>
        <v>0.578125</v>
      </c>
    </row>
    <row r="74" spans="1:19" ht="27" customHeight="1">
      <c r="A74" s="26">
        <v>9.2</v>
      </c>
      <c r="B74" s="27" t="s">
        <v>98</v>
      </c>
      <c r="C74" s="30">
        <f>SUM(D74:E74)</f>
        <v>91</v>
      </c>
      <c r="D74" s="30">
        <v>22</v>
      </c>
      <c r="E74" s="30">
        <v>69</v>
      </c>
      <c r="F74" s="30">
        <v>2</v>
      </c>
      <c r="G74" s="30">
        <v>0</v>
      </c>
      <c r="H74" s="30">
        <f t="shared" si="19"/>
        <v>89</v>
      </c>
      <c r="I74" s="30">
        <f t="shared" si="20"/>
        <v>73</v>
      </c>
      <c r="J74" s="30">
        <v>59</v>
      </c>
      <c r="K74" s="30">
        <v>0</v>
      </c>
      <c r="L74" s="30">
        <v>14</v>
      </c>
      <c r="M74" s="30">
        <v>0</v>
      </c>
      <c r="N74" s="30">
        <v>0</v>
      </c>
      <c r="O74" s="30">
        <v>0</v>
      </c>
      <c r="P74" s="30">
        <v>0</v>
      </c>
      <c r="Q74" s="30">
        <v>16</v>
      </c>
      <c r="R74" s="28">
        <f t="shared" si="17"/>
        <v>30</v>
      </c>
      <c r="S74" s="29">
        <f t="shared" si="15"/>
        <v>0.8082191780821918</v>
      </c>
    </row>
    <row r="75" spans="1:19" ht="27" customHeight="1">
      <c r="A75" s="26">
        <v>9.3</v>
      </c>
      <c r="B75" s="27" t="s">
        <v>99</v>
      </c>
      <c r="C75" s="30">
        <f>SUM(D75:E75)</f>
        <v>152</v>
      </c>
      <c r="D75" s="30">
        <v>40</v>
      </c>
      <c r="E75" s="30">
        <v>112</v>
      </c>
      <c r="F75" s="30">
        <v>3</v>
      </c>
      <c r="G75" s="30">
        <v>0</v>
      </c>
      <c r="H75" s="30">
        <f t="shared" si="19"/>
        <v>149</v>
      </c>
      <c r="I75" s="30">
        <f t="shared" si="20"/>
        <v>129</v>
      </c>
      <c r="J75" s="30">
        <v>84</v>
      </c>
      <c r="K75" s="30">
        <v>2</v>
      </c>
      <c r="L75" s="30">
        <v>43</v>
      </c>
      <c r="M75" s="30">
        <v>0</v>
      </c>
      <c r="N75" s="30">
        <v>0</v>
      </c>
      <c r="O75" s="30">
        <v>0</v>
      </c>
      <c r="P75" s="30">
        <v>0</v>
      </c>
      <c r="Q75" s="30">
        <v>20</v>
      </c>
      <c r="R75" s="28">
        <f t="shared" si="17"/>
        <v>63</v>
      </c>
      <c r="S75" s="29">
        <f t="shared" si="15"/>
        <v>0.6666666666666666</v>
      </c>
    </row>
    <row r="76" spans="1:19" ht="27" customHeight="1">
      <c r="A76" s="26">
        <v>9.4</v>
      </c>
      <c r="B76" s="27" t="s">
        <v>100</v>
      </c>
      <c r="C76" s="30">
        <f>SUM(D76:E76)</f>
        <v>84</v>
      </c>
      <c r="D76" s="30">
        <v>18</v>
      </c>
      <c r="E76" s="30">
        <v>66</v>
      </c>
      <c r="F76" s="30">
        <v>2</v>
      </c>
      <c r="G76" s="30">
        <v>0</v>
      </c>
      <c r="H76" s="30">
        <f t="shared" si="19"/>
        <v>82</v>
      </c>
      <c r="I76" s="30">
        <f t="shared" si="20"/>
        <v>72</v>
      </c>
      <c r="J76" s="30">
        <v>58</v>
      </c>
      <c r="K76" s="30">
        <v>0</v>
      </c>
      <c r="L76" s="30">
        <v>14</v>
      </c>
      <c r="M76" s="30">
        <v>0</v>
      </c>
      <c r="N76" s="30">
        <v>0</v>
      </c>
      <c r="O76" s="30">
        <v>0</v>
      </c>
      <c r="P76" s="30">
        <v>0</v>
      </c>
      <c r="Q76" s="30">
        <v>10</v>
      </c>
      <c r="R76" s="28">
        <f t="shared" si="17"/>
        <v>24</v>
      </c>
      <c r="S76" s="29">
        <f t="shared" si="15"/>
        <v>0.8055555555555556</v>
      </c>
    </row>
    <row r="77" spans="1:19" ht="27" customHeight="1">
      <c r="A77" s="26">
        <v>9.5</v>
      </c>
      <c r="B77" s="27" t="s">
        <v>101</v>
      </c>
      <c r="C77" s="30">
        <f>SUM(D77:E77)</f>
        <v>51</v>
      </c>
      <c r="D77" s="30">
        <v>18</v>
      </c>
      <c r="E77" s="30">
        <v>33</v>
      </c>
      <c r="F77" s="30">
        <v>0</v>
      </c>
      <c r="G77" s="30">
        <v>0</v>
      </c>
      <c r="H77" s="30">
        <f t="shared" si="19"/>
        <v>51</v>
      </c>
      <c r="I77" s="30">
        <f t="shared" si="20"/>
        <v>44</v>
      </c>
      <c r="J77" s="30">
        <v>21</v>
      </c>
      <c r="K77" s="30">
        <v>0</v>
      </c>
      <c r="L77" s="30">
        <v>23</v>
      </c>
      <c r="M77" s="30">
        <v>0</v>
      </c>
      <c r="N77" s="30">
        <v>0</v>
      </c>
      <c r="O77" s="30">
        <v>0</v>
      </c>
      <c r="P77" s="30">
        <v>0</v>
      </c>
      <c r="Q77" s="30">
        <v>7</v>
      </c>
      <c r="R77" s="28">
        <f t="shared" si="17"/>
        <v>30</v>
      </c>
      <c r="S77" s="29">
        <f t="shared" si="15"/>
        <v>0.4772727272727273</v>
      </c>
    </row>
    <row r="78" spans="1:19" ht="32.25" customHeight="1">
      <c r="A78" s="31">
        <v>10</v>
      </c>
      <c r="B78" s="22" t="s">
        <v>102</v>
      </c>
      <c r="C78" s="23">
        <f>D78+E78</f>
        <v>442</v>
      </c>
      <c r="D78" s="24">
        <f>SUM(D79:D82)</f>
        <v>148</v>
      </c>
      <c r="E78" s="24">
        <f>SUM(E79:E82)</f>
        <v>294</v>
      </c>
      <c r="F78" s="24">
        <f>SUM(F79:F82)</f>
        <v>8</v>
      </c>
      <c r="G78" s="24">
        <f>SUM(G79:G82)</f>
        <v>0</v>
      </c>
      <c r="H78" s="23">
        <f t="shared" si="19"/>
        <v>434</v>
      </c>
      <c r="I78" s="23">
        <f t="shared" si="20"/>
        <v>388</v>
      </c>
      <c r="J78" s="24">
        <f aca="true" t="shared" si="25" ref="J78:Q78">SUM(J79:J82)</f>
        <v>269</v>
      </c>
      <c r="K78" s="24">
        <f t="shared" si="25"/>
        <v>5</v>
      </c>
      <c r="L78" s="24">
        <f t="shared" si="25"/>
        <v>114</v>
      </c>
      <c r="M78" s="24">
        <f t="shared" si="25"/>
        <v>0</v>
      </c>
      <c r="N78" s="24">
        <f t="shared" si="25"/>
        <v>0</v>
      </c>
      <c r="O78" s="24">
        <f t="shared" si="25"/>
        <v>0</v>
      </c>
      <c r="P78" s="24">
        <f t="shared" si="25"/>
        <v>0</v>
      </c>
      <c r="Q78" s="24">
        <f t="shared" si="25"/>
        <v>46</v>
      </c>
      <c r="R78" s="24">
        <f aca="true" t="shared" si="26" ref="R78:R96">L78+M78+N78+O78+P78+Q78</f>
        <v>160</v>
      </c>
      <c r="S78" s="25">
        <f aca="true" t="shared" si="27" ref="S78:S96">IF(I78=0,0,((J78+K78)/I78))</f>
        <v>0.7061855670103093</v>
      </c>
    </row>
    <row r="79" spans="1:19" ht="27" customHeight="1">
      <c r="A79" s="26">
        <v>10.1</v>
      </c>
      <c r="B79" s="27" t="s">
        <v>103</v>
      </c>
      <c r="C79" s="30">
        <f>SUM(D79:E79)</f>
        <v>84</v>
      </c>
      <c r="D79" s="30">
        <v>26</v>
      </c>
      <c r="E79" s="30">
        <v>58</v>
      </c>
      <c r="F79" s="30">
        <v>0</v>
      </c>
      <c r="G79" s="30">
        <v>0</v>
      </c>
      <c r="H79" s="30">
        <f t="shared" si="19"/>
        <v>84</v>
      </c>
      <c r="I79" s="30">
        <f t="shared" si="20"/>
        <v>74</v>
      </c>
      <c r="J79" s="30">
        <v>56</v>
      </c>
      <c r="K79" s="30">
        <v>0</v>
      </c>
      <c r="L79" s="30">
        <v>18</v>
      </c>
      <c r="M79" s="30">
        <v>0</v>
      </c>
      <c r="N79" s="30">
        <v>0</v>
      </c>
      <c r="O79" s="30">
        <v>0</v>
      </c>
      <c r="P79" s="30">
        <v>0</v>
      </c>
      <c r="Q79" s="30">
        <v>10</v>
      </c>
      <c r="R79" s="28">
        <f t="shared" si="26"/>
        <v>28</v>
      </c>
      <c r="S79" s="29">
        <f t="shared" si="27"/>
        <v>0.7567567567567568</v>
      </c>
    </row>
    <row r="80" spans="1:19" ht="27" customHeight="1">
      <c r="A80" s="26">
        <v>10.2</v>
      </c>
      <c r="B80" s="27" t="s">
        <v>104</v>
      </c>
      <c r="C80" s="30">
        <f>SUM(D80:E80)</f>
        <v>201</v>
      </c>
      <c r="D80" s="30">
        <v>54</v>
      </c>
      <c r="E80" s="30">
        <v>147</v>
      </c>
      <c r="F80" s="30">
        <v>8</v>
      </c>
      <c r="G80" s="30">
        <v>0</v>
      </c>
      <c r="H80" s="30">
        <f t="shared" si="19"/>
        <v>193</v>
      </c>
      <c r="I80" s="30">
        <f t="shared" si="20"/>
        <v>181</v>
      </c>
      <c r="J80" s="30">
        <v>136</v>
      </c>
      <c r="K80" s="30">
        <v>1</v>
      </c>
      <c r="L80" s="30">
        <v>44</v>
      </c>
      <c r="M80" s="30">
        <v>0</v>
      </c>
      <c r="N80" s="30">
        <v>0</v>
      </c>
      <c r="O80" s="30">
        <v>0</v>
      </c>
      <c r="P80" s="30">
        <v>0</v>
      </c>
      <c r="Q80" s="30">
        <v>12</v>
      </c>
      <c r="R80" s="28">
        <f t="shared" si="26"/>
        <v>56</v>
      </c>
      <c r="S80" s="29">
        <f t="shared" si="27"/>
        <v>0.7569060773480663</v>
      </c>
    </row>
    <row r="81" spans="1:19" ht="27" customHeight="1">
      <c r="A81" s="26">
        <v>10.3</v>
      </c>
      <c r="B81" s="27" t="s">
        <v>105</v>
      </c>
      <c r="C81" s="30">
        <f>SUM(D81:E81)</f>
        <v>6</v>
      </c>
      <c r="D81" s="30">
        <v>0</v>
      </c>
      <c r="E81" s="30">
        <v>6</v>
      </c>
      <c r="F81" s="30">
        <v>0</v>
      </c>
      <c r="G81" s="30">
        <v>0</v>
      </c>
      <c r="H81" s="30">
        <f t="shared" si="19"/>
        <v>6</v>
      </c>
      <c r="I81" s="30">
        <f t="shared" si="20"/>
        <v>6</v>
      </c>
      <c r="J81" s="30">
        <v>6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28">
        <f t="shared" si="26"/>
        <v>0</v>
      </c>
      <c r="S81" s="29">
        <f t="shared" si="27"/>
        <v>1</v>
      </c>
    </row>
    <row r="82" spans="1:19" ht="27" customHeight="1">
      <c r="A82" s="26">
        <v>10.4</v>
      </c>
      <c r="B82" s="27" t="s">
        <v>106</v>
      </c>
      <c r="C82" s="30">
        <f>SUM(D82:E82)</f>
        <v>151</v>
      </c>
      <c r="D82" s="30">
        <v>68</v>
      </c>
      <c r="E82" s="30">
        <v>83</v>
      </c>
      <c r="F82" s="30">
        <v>0</v>
      </c>
      <c r="G82" s="30">
        <v>0</v>
      </c>
      <c r="H82" s="30">
        <f t="shared" si="19"/>
        <v>151</v>
      </c>
      <c r="I82" s="30">
        <f t="shared" si="20"/>
        <v>127</v>
      </c>
      <c r="J82" s="30">
        <v>71</v>
      </c>
      <c r="K82" s="30">
        <v>4</v>
      </c>
      <c r="L82" s="30">
        <v>52</v>
      </c>
      <c r="M82" s="30">
        <v>0</v>
      </c>
      <c r="N82" s="30">
        <v>0</v>
      </c>
      <c r="O82" s="30">
        <v>0</v>
      </c>
      <c r="P82" s="30">
        <v>0</v>
      </c>
      <c r="Q82" s="30">
        <v>24</v>
      </c>
      <c r="R82" s="28">
        <f t="shared" si="26"/>
        <v>76</v>
      </c>
      <c r="S82" s="29">
        <f t="shared" si="27"/>
        <v>0.5905511811023622</v>
      </c>
    </row>
    <row r="83" spans="1:19" ht="32.25" customHeight="1">
      <c r="A83" s="31">
        <v>11</v>
      </c>
      <c r="B83" s="22" t="s">
        <v>107</v>
      </c>
      <c r="C83" s="23">
        <f>D83+E83</f>
        <v>439</v>
      </c>
      <c r="D83" s="24">
        <f>SUM(D84:D87)</f>
        <v>172</v>
      </c>
      <c r="E83" s="24">
        <f>SUM(E84:E87)</f>
        <v>267</v>
      </c>
      <c r="F83" s="24">
        <f>SUM(F84:F87)</f>
        <v>7</v>
      </c>
      <c r="G83" s="24">
        <f>SUM(G84:G87)</f>
        <v>0</v>
      </c>
      <c r="H83" s="23">
        <f t="shared" si="19"/>
        <v>432</v>
      </c>
      <c r="I83" s="23">
        <f t="shared" si="20"/>
        <v>348</v>
      </c>
      <c r="J83" s="24">
        <f aca="true" t="shared" si="28" ref="J83:Q83">SUM(J84:J87)</f>
        <v>226</v>
      </c>
      <c r="K83" s="24">
        <f t="shared" si="28"/>
        <v>1</v>
      </c>
      <c r="L83" s="24">
        <f t="shared" si="28"/>
        <v>121</v>
      </c>
      <c r="M83" s="24">
        <f t="shared" si="28"/>
        <v>0</v>
      </c>
      <c r="N83" s="24">
        <f t="shared" si="28"/>
        <v>0</v>
      </c>
      <c r="O83" s="24">
        <f t="shared" si="28"/>
        <v>0</v>
      </c>
      <c r="P83" s="24">
        <f t="shared" si="28"/>
        <v>0</v>
      </c>
      <c r="Q83" s="24">
        <f t="shared" si="28"/>
        <v>84</v>
      </c>
      <c r="R83" s="24">
        <f t="shared" si="26"/>
        <v>205</v>
      </c>
      <c r="S83" s="25">
        <f t="shared" si="27"/>
        <v>0.6522988505747126</v>
      </c>
    </row>
    <row r="84" spans="1:19" ht="27" customHeight="1">
      <c r="A84" s="26">
        <v>11.1</v>
      </c>
      <c r="B84" s="27" t="s">
        <v>108</v>
      </c>
      <c r="C84" s="30">
        <f>SUM(D84:E84)</f>
        <v>168</v>
      </c>
      <c r="D84" s="30">
        <v>32</v>
      </c>
      <c r="E84" s="30">
        <v>136</v>
      </c>
      <c r="F84" s="30">
        <v>4</v>
      </c>
      <c r="G84" s="30">
        <v>0</v>
      </c>
      <c r="H84" s="30">
        <f t="shared" si="19"/>
        <v>164</v>
      </c>
      <c r="I84" s="30">
        <f t="shared" si="20"/>
        <v>152</v>
      </c>
      <c r="J84" s="30">
        <v>118</v>
      </c>
      <c r="K84" s="30">
        <v>1</v>
      </c>
      <c r="L84" s="30">
        <v>33</v>
      </c>
      <c r="M84" s="30">
        <v>0</v>
      </c>
      <c r="N84" s="30">
        <v>0</v>
      </c>
      <c r="O84" s="30">
        <v>0</v>
      </c>
      <c r="P84" s="30">
        <v>0</v>
      </c>
      <c r="Q84" s="30">
        <v>12</v>
      </c>
      <c r="R84" s="28">
        <f t="shared" si="26"/>
        <v>45</v>
      </c>
      <c r="S84" s="29">
        <f t="shared" si="27"/>
        <v>0.7828947368421053</v>
      </c>
    </row>
    <row r="85" spans="1:19" ht="27" customHeight="1">
      <c r="A85" s="26">
        <v>11.2</v>
      </c>
      <c r="B85" s="27" t="s">
        <v>109</v>
      </c>
      <c r="C85" s="30">
        <f>SUM(D85:E85)</f>
        <v>105</v>
      </c>
      <c r="D85" s="30">
        <v>47</v>
      </c>
      <c r="E85" s="30">
        <v>58</v>
      </c>
      <c r="F85" s="30">
        <v>1</v>
      </c>
      <c r="G85" s="30">
        <v>0</v>
      </c>
      <c r="H85" s="30">
        <f t="shared" si="19"/>
        <v>104</v>
      </c>
      <c r="I85" s="30">
        <f t="shared" si="20"/>
        <v>78</v>
      </c>
      <c r="J85" s="30">
        <v>48</v>
      </c>
      <c r="K85" s="30">
        <v>0</v>
      </c>
      <c r="L85" s="30">
        <v>30</v>
      </c>
      <c r="M85" s="30">
        <v>0</v>
      </c>
      <c r="N85" s="30">
        <v>0</v>
      </c>
      <c r="O85" s="30">
        <v>0</v>
      </c>
      <c r="P85" s="30">
        <v>0</v>
      </c>
      <c r="Q85" s="30">
        <v>26</v>
      </c>
      <c r="R85" s="28">
        <f t="shared" si="26"/>
        <v>56</v>
      </c>
      <c r="S85" s="29">
        <f t="shared" si="27"/>
        <v>0.6153846153846154</v>
      </c>
    </row>
    <row r="86" spans="1:19" ht="27" customHeight="1">
      <c r="A86" s="26">
        <v>11.3</v>
      </c>
      <c r="B86" s="27" t="s">
        <v>110</v>
      </c>
      <c r="C86" s="30">
        <f>SUM(D86:E86)</f>
        <v>87</v>
      </c>
      <c r="D86" s="30">
        <v>37</v>
      </c>
      <c r="E86" s="30">
        <v>50</v>
      </c>
      <c r="F86" s="30">
        <v>1</v>
      </c>
      <c r="G86" s="30">
        <v>0</v>
      </c>
      <c r="H86" s="30">
        <f t="shared" si="19"/>
        <v>86</v>
      </c>
      <c r="I86" s="30">
        <f t="shared" si="20"/>
        <v>62</v>
      </c>
      <c r="J86" s="30">
        <v>43</v>
      </c>
      <c r="K86" s="30">
        <v>0</v>
      </c>
      <c r="L86" s="30">
        <v>19</v>
      </c>
      <c r="M86" s="30">
        <v>0</v>
      </c>
      <c r="N86" s="30">
        <v>0</v>
      </c>
      <c r="O86" s="30">
        <v>0</v>
      </c>
      <c r="P86" s="30">
        <v>0</v>
      </c>
      <c r="Q86" s="30">
        <v>24</v>
      </c>
      <c r="R86" s="28">
        <f t="shared" si="26"/>
        <v>43</v>
      </c>
      <c r="S86" s="29">
        <f t="shared" si="27"/>
        <v>0.6935483870967742</v>
      </c>
    </row>
    <row r="87" spans="1:19" ht="27" customHeight="1">
      <c r="A87" s="26">
        <v>11.4</v>
      </c>
      <c r="B87" s="27" t="s">
        <v>111</v>
      </c>
      <c r="C87" s="30">
        <f>SUM(D87:E87)</f>
        <v>79</v>
      </c>
      <c r="D87" s="30">
        <v>56</v>
      </c>
      <c r="E87" s="30">
        <v>23</v>
      </c>
      <c r="F87" s="30">
        <v>1</v>
      </c>
      <c r="G87" s="30">
        <v>0</v>
      </c>
      <c r="H87" s="30">
        <f t="shared" si="19"/>
        <v>78</v>
      </c>
      <c r="I87" s="30">
        <f t="shared" si="20"/>
        <v>56</v>
      </c>
      <c r="J87" s="30">
        <v>17</v>
      </c>
      <c r="K87" s="30">
        <v>0</v>
      </c>
      <c r="L87" s="30">
        <v>39</v>
      </c>
      <c r="M87" s="30">
        <v>0</v>
      </c>
      <c r="N87" s="30">
        <v>0</v>
      </c>
      <c r="O87" s="30">
        <v>0</v>
      </c>
      <c r="P87" s="30">
        <v>0</v>
      </c>
      <c r="Q87" s="30">
        <v>22</v>
      </c>
      <c r="R87" s="28">
        <f t="shared" si="26"/>
        <v>61</v>
      </c>
      <c r="S87" s="29">
        <f t="shared" si="27"/>
        <v>0.30357142857142855</v>
      </c>
    </row>
    <row r="88" spans="1:19" ht="32.25" customHeight="1">
      <c r="A88" s="31">
        <v>12</v>
      </c>
      <c r="B88" s="22" t="s">
        <v>112</v>
      </c>
      <c r="C88" s="23">
        <f>D88+E88</f>
        <v>1484</v>
      </c>
      <c r="D88" s="24">
        <f>SUM(D89:D96)</f>
        <v>634</v>
      </c>
      <c r="E88" s="24">
        <f>SUM(E89:E96)</f>
        <v>850</v>
      </c>
      <c r="F88" s="24">
        <f>SUM(F89:F96)</f>
        <v>21</v>
      </c>
      <c r="G88" s="24">
        <f>SUM(G89:G96)</f>
        <v>0</v>
      </c>
      <c r="H88" s="23">
        <f t="shared" si="19"/>
        <v>1463</v>
      </c>
      <c r="I88" s="23">
        <f t="shared" si="20"/>
        <v>1072</v>
      </c>
      <c r="J88" s="24">
        <f aca="true" t="shared" si="29" ref="J88:Q88">SUM(J89:J96)</f>
        <v>725</v>
      </c>
      <c r="K88" s="24">
        <f t="shared" si="29"/>
        <v>9</v>
      </c>
      <c r="L88" s="24">
        <f t="shared" si="29"/>
        <v>338</v>
      </c>
      <c r="M88" s="24">
        <f t="shared" si="29"/>
        <v>0</v>
      </c>
      <c r="N88" s="24">
        <f t="shared" si="29"/>
        <v>0</v>
      </c>
      <c r="O88" s="24">
        <f t="shared" si="29"/>
        <v>0</v>
      </c>
      <c r="P88" s="24">
        <f t="shared" si="29"/>
        <v>0</v>
      </c>
      <c r="Q88" s="24">
        <f t="shared" si="29"/>
        <v>391</v>
      </c>
      <c r="R88" s="24">
        <f t="shared" si="26"/>
        <v>729</v>
      </c>
      <c r="S88" s="25">
        <f t="shared" si="27"/>
        <v>0.6847014925373134</v>
      </c>
    </row>
    <row r="89" spans="1:19" ht="27" customHeight="1">
      <c r="A89" s="26">
        <v>12.1</v>
      </c>
      <c r="B89" s="27" t="s">
        <v>113</v>
      </c>
      <c r="C89" s="30">
        <f aca="true" t="shared" si="30" ref="C89:C96">SUM(D89:E89)</f>
        <v>217</v>
      </c>
      <c r="D89" s="30">
        <v>103</v>
      </c>
      <c r="E89" s="30">
        <v>114</v>
      </c>
      <c r="F89" s="30">
        <v>0</v>
      </c>
      <c r="G89" s="30">
        <v>0</v>
      </c>
      <c r="H89" s="30">
        <f t="shared" si="19"/>
        <v>217</v>
      </c>
      <c r="I89" s="30">
        <f t="shared" si="20"/>
        <v>149</v>
      </c>
      <c r="J89" s="30">
        <v>103</v>
      </c>
      <c r="K89" s="30">
        <v>2</v>
      </c>
      <c r="L89" s="30">
        <v>44</v>
      </c>
      <c r="M89" s="30">
        <v>0</v>
      </c>
      <c r="N89" s="30">
        <v>0</v>
      </c>
      <c r="O89" s="30">
        <v>0</v>
      </c>
      <c r="P89" s="30">
        <v>0</v>
      </c>
      <c r="Q89" s="30">
        <v>68</v>
      </c>
      <c r="R89" s="28">
        <f t="shared" si="26"/>
        <v>112</v>
      </c>
      <c r="S89" s="29">
        <f t="shared" si="27"/>
        <v>0.7046979865771812</v>
      </c>
    </row>
    <row r="90" spans="1:19" ht="27" customHeight="1">
      <c r="A90" s="26">
        <v>12.2</v>
      </c>
      <c r="B90" s="27" t="s">
        <v>114</v>
      </c>
      <c r="C90" s="30">
        <f t="shared" si="30"/>
        <v>215</v>
      </c>
      <c r="D90" s="30">
        <v>102</v>
      </c>
      <c r="E90" s="30">
        <v>113</v>
      </c>
      <c r="F90" s="30">
        <v>6</v>
      </c>
      <c r="G90" s="30">
        <v>0</v>
      </c>
      <c r="H90" s="30">
        <f t="shared" si="19"/>
        <v>209</v>
      </c>
      <c r="I90" s="30">
        <f t="shared" si="20"/>
        <v>144</v>
      </c>
      <c r="J90" s="30">
        <v>86</v>
      </c>
      <c r="K90" s="30">
        <v>2</v>
      </c>
      <c r="L90" s="30">
        <v>56</v>
      </c>
      <c r="M90" s="30">
        <v>0</v>
      </c>
      <c r="N90" s="30">
        <v>0</v>
      </c>
      <c r="O90" s="30">
        <v>0</v>
      </c>
      <c r="P90" s="30">
        <v>0</v>
      </c>
      <c r="Q90" s="30">
        <v>65</v>
      </c>
      <c r="R90" s="28">
        <f t="shared" si="26"/>
        <v>121</v>
      </c>
      <c r="S90" s="29">
        <f t="shared" si="27"/>
        <v>0.6111111111111112</v>
      </c>
    </row>
    <row r="91" spans="1:19" ht="19.5" customHeight="1">
      <c r="A91" s="26">
        <v>12.3</v>
      </c>
      <c r="B91" s="27" t="s">
        <v>115</v>
      </c>
      <c r="C91" s="30">
        <f t="shared" si="30"/>
        <v>282</v>
      </c>
      <c r="D91" s="30">
        <v>129</v>
      </c>
      <c r="E91" s="30">
        <v>153</v>
      </c>
      <c r="F91" s="30">
        <v>0</v>
      </c>
      <c r="G91" s="30">
        <v>0</v>
      </c>
      <c r="H91" s="30">
        <f aca="true" t="shared" si="31" ref="H91:H96">SUM(I91,Q91)</f>
        <v>282</v>
      </c>
      <c r="I91" s="30">
        <f aca="true" t="shared" si="32" ref="I91:I96">SUM(J91:P91)</f>
        <v>218</v>
      </c>
      <c r="J91" s="30">
        <v>141</v>
      </c>
      <c r="K91" s="30">
        <v>0</v>
      </c>
      <c r="L91" s="30">
        <v>77</v>
      </c>
      <c r="M91" s="30">
        <v>0</v>
      </c>
      <c r="N91" s="30">
        <v>0</v>
      </c>
      <c r="O91" s="30">
        <v>0</v>
      </c>
      <c r="P91" s="30">
        <v>0</v>
      </c>
      <c r="Q91" s="30">
        <v>64</v>
      </c>
      <c r="R91" s="28">
        <f t="shared" si="26"/>
        <v>141</v>
      </c>
      <c r="S91" s="29">
        <f t="shared" si="27"/>
        <v>0.6467889908256881</v>
      </c>
    </row>
    <row r="92" spans="1:19" ht="21" customHeight="1">
      <c r="A92" s="26">
        <v>12.4</v>
      </c>
      <c r="B92" s="27" t="s">
        <v>116</v>
      </c>
      <c r="C92" s="30">
        <f t="shared" si="30"/>
        <v>178</v>
      </c>
      <c r="D92" s="30">
        <v>93</v>
      </c>
      <c r="E92" s="30">
        <v>85</v>
      </c>
      <c r="F92" s="30">
        <v>4</v>
      </c>
      <c r="G92" s="30">
        <v>0</v>
      </c>
      <c r="H92" s="30">
        <f t="shared" si="31"/>
        <v>174</v>
      </c>
      <c r="I92" s="30">
        <f t="shared" si="32"/>
        <v>118</v>
      </c>
      <c r="J92" s="30">
        <v>73</v>
      </c>
      <c r="K92" s="30">
        <v>2</v>
      </c>
      <c r="L92" s="30">
        <v>43</v>
      </c>
      <c r="M92" s="30">
        <v>0</v>
      </c>
      <c r="N92" s="30">
        <v>0</v>
      </c>
      <c r="O92" s="30">
        <v>0</v>
      </c>
      <c r="P92" s="30">
        <v>0</v>
      </c>
      <c r="Q92" s="30">
        <v>56</v>
      </c>
      <c r="R92" s="28">
        <f t="shared" si="26"/>
        <v>99</v>
      </c>
      <c r="S92" s="29">
        <f t="shared" si="27"/>
        <v>0.635593220338983</v>
      </c>
    </row>
    <row r="93" spans="1:19" ht="23.25" customHeight="1">
      <c r="A93" s="26">
        <v>12.5</v>
      </c>
      <c r="B93" s="27" t="s">
        <v>117</v>
      </c>
      <c r="C93" s="30">
        <f t="shared" si="30"/>
        <v>154</v>
      </c>
      <c r="D93" s="30">
        <v>68</v>
      </c>
      <c r="E93" s="30">
        <v>86</v>
      </c>
      <c r="F93" s="30">
        <v>0</v>
      </c>
      <c r="G93" s="30">
        <v>0</v>
      </c>
      <c r="H93" s="30">
        <f t="shared" si="31"/>
        <v>154</v>
      </c>
      <c r="I93" s="30">
        <f t="shared" si="32"/>
        <v>110</v>
      </c>
      <c r="J93" s="30">
        <v>74</v>
      </c>
      <c r="K93" s="30">
        <v>0</v>
      </c>
      <c r="L93" s="30">
        <v>36</v>
      </c>
      <c r="M93" s="30">
        <v>0</v>
      </c>
      <c r="N93" s="30">
        <v>0</v>
      </c>
      <c r="O93" s="30">
        <v>0</v>
      </c>
      <c r="P93" s="30">
        <v>0</v>
      </c>
      <c r="Q93" s="30">
        <v>44</v>
      </c>
      <c r="R93" s="28">
        <f t="shared" si="26"/>
        <v>80</v>
      </c>
      <c r="S93" s="29">
        <f t="shared" si="27"/>
        <v>0.6727272727272727</v>
      </c>
    </row>
    <row r="94" spans="1:19" ht="15" customHeight="1">
      <c r="A94" s="26">
        <v>12.6</v>
      </c>
      <c r="B94" s="27" t="s">
        <v>118</v>
      </c>
      <c r="C94" s="30">
        <f t="shared" si="30"/>
        <v>153</v>
      </c>
      <c r="D94" s="30">
        <v>53</v>
      </c>
      <c r="E94" s="30">
        <v>100</v>
      </c>
      <c r="F94" s="30">
        <v>6</v>
      </c>
      <c r="G94" s="30">
        <v>0</v>
      </c>
      <c r="H94" s="30">
        <f t="shared" si="31"/>
        <v>147</v>
      </c>
      <c r="I94" s="30">
        <f t="shared" si="32"/>
        <v>119</v>
      </c>
      <c r="J94" s="30">
        <v>79</v>
      </c>
      <c r="K94" s="30">
        <v>3</v>
      </c>
      <c r="L94" s="30">
        <v>37</v>
      </c>
      <c r="M94" s="30">
        <v>0</v>
      </c>
      <c r="N94" s="30">
        <v>0</v>
      </c>
      <c r="O94" s="30">
        <v>0</v>
      </c>
      <c r="P94" s="30">
        <v>0</v>
      </c>
      <c r="Q94" s="30">
        <v>28</v>
      </c>
      <c r="R94" s="28">
        <f t="shared" si="26"/>
        <v>65</v>
      </c>
      <c r="S94" s="29">
        <f t="shared" si="27"/>
        <v>0.6890756302521008</v>
      </c>
    </row>
    <row r="95" spans="1:19" ht="22.5" customHeight="1">
      <c r="A95" s="26">
        <v>12.7</v>
      </c>
      <c r="B95" s="27" t="s">
        <v>119</v>
      </c>
      <c r="C95" s="30">
        <f t="shared" si="30"/>
        <v>231</v>
      </c>
      <c r="D95" s="30">
        <v>68</v>
      </c>
      <c r="E95" s="30">
        <v>163</v>
      </c>
      <c r="F95" s="30">
        <v>5</v>
      </c>
      <c r="G95" s="30">
        <v>0</v>
      </c>
      <c r="H95" s="30">
        <f t="shared" si="31"/>
        <v>226</v>
      </c>
      <c r="I95" s="30">
        <f t="shared" si="32"/>
        <v>180</v>
      </c>
      <c r="J95" s="30">
        <v>139</v>
      </c>
      <c r="K95" s="30">
        <v>0</v>
      </c>
      <c r="L95" s="30">
        <v>41</v>
      </c>
      <c r="M95" s="30">
        <v>0</v>
      </c>
      <c r="N95" s="30">
        <v>0</v>
      </c>
      <c r="O95" s="30">
        <v>0</v>
      </c>
      <c r="P95" s="30">
        <v>0</v>
      </c>
      <c r="Q95" s="30">
        <v>46</v>
      </c>
      <c r="R95" s="28">
        <f t="shared" si="26"/>
        <v>87</v>
      </c>
      <c r="S95" s="29">
        <f t="shared" si="27"/>
        <v>0.7722222222222223</v>
      </c>
    </row>
    <row r="96" spans="1:19" ht="22.5" customHeight="1">
      <c r="A96" s="26">
        <v>12.8</v>
      </c>
      <c r="B96" s="27" t="s">
        <v>120</v>
      </c>
      <c r="C96" s="30">
        <f t="shared" si="30"/>
        <v>54</v>
      </c>
      <c r="D96" s="30">
        <v>18</v>
      </c>
      <c r="E96" s="30">
        <v>36</v>
      </c>
      <c r="F96" s="30">
        <v>0</v>
      </c>
      <c r="G96" s="30">
        <v>0</v>
      </c>
      <c r="H96" s="30">
        <f t="shared" si="31"/>
        <v>54</v>
      </c>
      <c r="I96" s="30">
        <f t="shared" si="32"/>
        <v>34</v>
      </c>
      <c r="J96" s="30">
        <v>30</v>
      </c>
      <c r="K96" s="30">
        <v>0</v>
      </c>
      <c r="L96" s="30">
        <v>4</v>
      </c>
      <c r="M96" s="30">
        <v>0</v>
      </c>
      <c r="N96" s="30">
        <v>0</v>
      </c>
      <c r="O96" s="30">
        <v>0</v>
      </c>
      <c r="P96" s="30">
        <v>0</v>
      </c>
      <c r="Q96" s="30">
        <v>20</v>
      </c>
      <c r="R96" s="28">
        <f t="shared" si="26"/>
        <v>24</v>
      </c>
      <c r="S96" s="29">
        <f t="shared" si="27"/>
        <v>0.8823529411764706</v>
      </c>
    </row>
    <row r="97" ht="9.75" customHeight="1"/>
    <row r="98" spans="1:6" ht="15" customHeight="1">
      <c r="A98" s="12"/>
      <c r="B98" s="12"/>
      <c r="C98" s="12"/>
      <c r="D98" s="12"/>
      <c r="E98" s="12"/>
      <c r="F98" s="12"/>
    </row>
    <row r="99" spans="1:19" ht="14.25" customHeight="1">
      <c r="A99" s="20"/>
      <c r="B99" s="81"/>
      <c r="C99" s="81"/>
      <c r="D99" s="81"/>
      <c r="E99" s="20"/>
      <c r="F99" s="13"/>
      <c r="G99" s="13"/>
      <c r="H99" s="13"/>
      <c r="I99" s="13"/>
      <c r="J99" s="13"/>
      <c r="K99" s="13"/>
      <c r="L99" s="13"/>
      <c r="M99" s="13"/>
      <c r="N99" s="77" t="s">
        <v>125</v>
      </c>
      <c r="O99" s="77"/>
      <c r="P99" s="77"/>
      <c r="Q99" s="77"/>
      <c r="R99" s="77"/>
      <c r="S99" s="77"/>
    </row>
    <row r="100" spans="1:19" ht="18.75" customHeight="1">
      <c r="A100" s="14"/>
      <c r="B100" s="78" t="s">
        <v>31</v>
      </c>
      <c r="C100" s="78"/>
      <c r="D100" s="78"/>
      <c r="E100" s="78"/>
      <c r="F100" s="15"/>
      <c r="G100" s="15"/>
      <c r="H100" s="15"/>
      <c r="I100" s="15"/>
      <c r="J100" s="15"/>
      <c r="K100" s="15"/>
      <c r="L100" s="15"/>
      <c r="M100" s="15"/>
      <c r="N100" s="79" t="s">
        <v>122</v>
      </c>
      <c r="O100" s="79"/>
      <c r="P100" s="79"/>
      <c r="Q100" s="79"/>
      <c r="R100" s="79"/>
      <c r="S100" s="79"/>
    </row>
    <row r="101" spans="1:19" ht="18.75" customHeight="1">
      <c r="A101" s="16"/>
      <c r="B101" s="17"/>
      <c r="C101" s="17"/>
      <c r="D101" s="17"/>
      <c r="E101" s="18"/>
      <c r="F101" s="18"/>
      <c r="G101" s="18"/>
      <c r="H101" s="18"/>
      <c r="I101" s="18"/>
      <c r="J101" s="18"/>
      <c r="K101" s="18"/>
      <c r="L101" s="18"/>
      <c r="M101" s="18"/>
      <c r="N101" s="82" t="s">
        <v>123</v>
      </c>
      <c r="O101" s="82"/>
      <c r="P101" s="82"/>
      <c r="Q101" s="82"/>
      <c r="R101" s="82"/>
      <c r="S101" s="82"/>
    </row>
    <row r="102" spans="1:19" ht="18.75" customHeight="1">
      <c r="A102" s="16"/>
      <c r="B102" s="16"/>
      <c r="C102" s="16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6"/>
      <c r="S102" s="16"/>
    </row>
    <row r="103" spans="1:19" ht="18.75" customHeight="1">
      <c r="A103" s="16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6"/>
    </row>
    <row r="104" spans="1:19" ht="18.75" customHeight="1">
      <c r="A104" s="19"/>
      <c r="B104" s="32"/>
      <c r="C104" s="32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2"/>
      <c r="S104" s="32"/>
    </row>
    <row r="105" spans="1:19" ht="18.75" customHeight="1">
      <c r="A105" s="17"/>
      <c r="B105" s="83" t="s">
        <v>124</v>
      </c>
      <c r="C105" s="83"/>
      <c r="D105" s="83"/>
      <c r="E105" s="83"/>
      <c r="F105" s="34"/>
      <c r="G105" s="34"/>
      <c r="H105" s="34"/>
      <c r="I105" s="34"/>
      <c r="J105" s="34"/>
      <c r="K105" s="34"/>
      <c r="L105" s="34"/>
      <c r="M105" s="34"/>
      <c r="N105" s="83" t="s">
        <v>45</v>
      </c>
      <c r="O105" s="83"/>
      <c r="P105" s="83"/>
      <c r="Q105" s="83"/>
      <c r="R105" s="83"/>
      <c r="S105" s="83"/>
    </row>
    <row r="106" spans="1:19" ht="18.7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</row>
    <row r="107" spans="1:19" ht="18.75" customHeight="1">
      <c r="A107" s="16"/>
      <c r="B107" s="80"/>
      <c r="C107" s="80"/>
      <c r="D107" s="80"/>
      <c r="E107" s="80"/>
      <c r="F107" s="16"/>
      <c r="G107" s="16"/>
      <c r="H107" s="16"/>
      <c r="I107" s="16"/>
      <c r="J107" s="16"/>
      <c r="K107" s="16"/>
      <c r="L107" s="16"/>
      <c r="M107" s="16"/>
      <c r="N107" s="80"/>
      <c r="O107" s="80"/>
      <c r="P107" s="80"/>
      <c r="Q107" s="80"/>
      <c r="R107" s="80"/>
      <c r="S107" s="80"/>
    </row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</sheetData>
  <sheetProtection formatCells="0" formatColumns="0" formatRows="0"/>
  <mergeCells count="39">
    <mergeCell ref="A14:B14"/>
    <mergeCell ref="N99:S99"/>
    <mergeCell ref="B100:E100"/>
    <mergeCell ref="N100:S100"/>
    <mergeCell ref="B107:E107"/>
    <mergeCell ref="N107:S107"/>
    <mergeCell ref="B99:D99"/>
    <mergeCell ref="N101:S101"/>
    <mergeCell ref="N105:S105"/>
    <mergeCell ref="B105:E105"/>
    <mergeCell ref="S9:S12"/>
    <mergeCell ref="C10:C12"/>
    <mergeCell ref="D10:E10"/>
    <mergeCell ref="A13:B13"/>
    <mergeCell ref="H10:H12"/>
    <mergeCell ref="I10:P10"/>
    <mergeCell ref="Q10:Q12"/>
    <mergeCell ref="D11:D12"/>
    <mergeCell ref="E11:E12"/>
    <mergeCell ref="A9:B12"/>
    <mergeCell ref="C9:E9"/>
    <mergeCell ref="F9:F12"/>
    <mergeCell ref="G9:G12"/>
    <mergeCell ref="H9:Q9"/>
    <mergeCell ref="R9:R12"/>
    <mergeCell ref="I11:I12"/>
    <mergeCell ref="J11:P11"/>
    <mergeCell ref="A3:D3"/>
    <mergeCell ref="E3:O3"/>
    <mergeCell ref="P3:S3"/>
    <mergeCell ref="A4:D4"/>
    <mergeCell ref="E4:O4"/>
    <mergeCell ref="P5:S5"/>
    <mergeCell ref="P8:S8"/>
    <mergeCell ref="P6:S6"/>
    <mergeCell ref="P7:S7"/>
    <mergeCell ref="P4:S4"/>
    <mergeCell ref="P2:S2"/>
    <mergeCell ref="E2:O2"/>
  </mergeCells>
  <printOptions/>
  <pageMargins left="0.393700787401575" right="0" top="0" bottom="0" header="0.433070866141732" footer="0.275590551181102"/>
  <pageSetup horizontalDpi="600" verticalDpi="600" orientation="landscape" paperSize="9" scale="60" r:id="rId2"/>
  <headerFooter differentFirst="1"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9"/>
  <sheetViews>
    <sheetView zoomScalePageLayoutView="0" workbookViewId="0" topLeftCell="A1">
      <selection activeCell="E53" sqref="E53"/>
    </sheetView>
  </sheetViews>
  <sheetFormatPr defaultColWidth="9.140625" defaultRowHeight="15"/>
  <cols>
    <col min="1" max="1" width="7.140625" style="38" customWidth="1"/>
    <col min="2" max="2" width="23.140625" style="38" customWidth="1"/>
    <col min="3" max="3" width="10.8515625" style="38" customWidth="1"/>
    <col min="4" max="4" width="10.28125" style="38" customWidth="1"/>
    <col min="5" max="5" width="11.00390625" style="38" customWidth="1"/>
    <col min="6" max="6" width="9.00390625" style="38" customWidth="1"/>
    <col min="7" max="7" width="4.7109375" style="38" customWidth="1"/>
    <col min="8" max="8" width="12.00390625" style="38" customWidth="1"/>
    <col min="9" max="9" width="9.140625" style="38" customWidth="1"/>
    <col min="10" max="10" width="8.57421875" style="38" customWidth="1"/>
    <col min="11" max="11" width="7.57421875" style="38" customWidth="1"/>
    <col min="12" max="12" width="6.28125" style="38" customWidth="1"/>
    <col min="13" max="13" width="9.140625" style="38" customWidth="1"/>
    <col min="14" max="14" width="7.57421875" style="38" customWidth="1"/>
    <col min="15" max="15" width="7.28125" style="38" customWidth="1"/>
    <col min="16" max="16" width="5.421875" style="38" customWidth="1"/>
    <col min="17" max="17" width="7.00390625" style="38" customWidth="1"/>
    <col min="18" max="18" width="8.00390625" style="38" customWidth="1"/>
    <col min="19" max="19" width="9.00390625" style="38" customWidth="1"/>
    <col min="20" max="20" width="12.57421875" style="38" customWidth="1"/>
    <col min="21" max="16384" width="9.140625" style="38" customWidth="1"/>
  </cols>
  <sheetData>
    <row r="1" spans="1:20" ht="24.75" customHeight="1">
      <c r="A1" s="35" t="s">
        <v>126</v>
      </c>
      <c r="B1" s="35"/>
      <c r="C1" s="36"/>
      <c r="D1" s="36"/>
      <c r="E1" s="84" t="s">
        <v>127</v>
      </c>
      <c r="F1" s="84"/>
      <c r="G1" s="84"/>
      <c r="H1" s="84"/>
      <c r="I1" s="84"/>
      <c r="J1" s="84"/>
      <c r="K1" s="84"/>
      <c r="L1" s="84"/>
      <c r="M1" s="84"/>
      <c r="N1" s="84"/>
      <c r="O1" s="36"/>
      <c r="P1" s="35" t="s">
        <v>128</v>
      </c>
      <c r="Q1" s="37"/>
      <c r="R1" s="37"/>
      <c r="S1" s="37"/>
      <c r="T1" s="37"/>
    </row>
    <row r="2" spans="1:20" ht="21.75" customHeight="1">
      <c r="A2" s="35" t="s">
        <v>129</v>
      </c>
      <c r="B2" s="35"/>
      <c r="C2" s="36"/>
      <c r="D2" s="36"/>
      <c r="E2" s="84" t="s">
        <v>130</v>
      </c>
      <c r="F2" s="84"/>
      <c r="G2" s="84"/>
      <c r="H2" s="84"/>
      <c r="I2" s="84"/>
      <c r="J2" s="84"/>
      <c r="K2" s="84"/>
      <c r="L2" s="84"/>
      <c r="M2" s="84"/>
      <c r="N2" s="84"/>
      <c r="O2" s="36"/>
      <c r="P2" s="39" t="s">
        <v>37</v>
      </c>
      <c r="Q2" s="37"/>
      <c r="R2" s="37"/>
      <c r="S2" s="37"/>
      <c r="T2" s="37"/>
    </row>
    <row r="3" spans="1:20" ht="18.75" customHeight="1">
      <c r="A3" s="35" t="s">
        <v>131</v>
      </c>
      <c r="B3" s="35"/>
      <c r="C3" s="36"/>
      <c r="D3" s="36"/>
      <c r="E3" s="85" t="s">
        <v>121</v>
      </c>
      <c r="F3" s="85"/>
      <c r="G3" s="85"/>
      <c r="H3" s="85"/>
      <c r="I3" s="85"/>
      <c r="J3" s="85"/>
      <c r="K3" s="85"/>
      <c r="L3" s="85"/>
      <c r="M3" s="85"/>
      <c r="N3" s="85"/>
      <c r="O3" s="36"/>
      <c r="P3" s="39" t="s">
        <v>38</v>
      </c>
      <c r="Q3" s="37"/>
      <c r="R3" s="37"/>
      <c r="S3" s="37"/>
      <c r="T3" s="37"/>
    </row>
    <row r="4" spans="1:20" ht="18" customHeight="1">
      <c r="A4" s="35" t="s">
        <v>4</v>
      </c>
      <c r="B4" s="35"/>
      <c r="C4" s="36"/>
      <c r="D4" s="36"/>
      <c r="I4" s="40"/>
      <c r="M4" s="36"/>
      <c r="N4" s="36"/>
      <c r="O4" s="36"/>
      <c r="P4" s="35" t="s">
        <v>35</v>
      </c>
      <c r="Q4" s="37"/>
      <c r="R4" s="37"/>
      <c r="S4" s="37"/>
      <c r="T4" s="37"/>
    </row>
    <row r="5" spans="1:20" ht="18.75" customHeight="1">
      <c r="A5" s="35" t="s">
        <v>132</v>
      </c>
      <c r="B5" s="35"/>
      <c r="C5" s="36"/>
      <c r="D5" s="36"/>
      <c r="H5" s="40"/>
      <c r="M5" s="36"/>
      <c r="N5" s="36"/>
      <c r="O5" s="36"/>
      <c r="P5" s="39" t="s">
        <v>39</v>
      </c>
      <c r="Q5" s="37"/>
      <c r="R5" s="37"/>
      <c r="S5" s="37"/>
      <c r="T5" s="37"/>
    </row>
    <row r="6" spans="1:20" ht="18" customHeight="1">
      <c r="A6" s="35" t="s">
        <v>133</v>
      </c>
      <c r="B6" s="35"/>
      <c r="C6" s="36"/>
      <c r="D6" s="36"/>
      <c r="H6" s="40"/>
      <c r="K6" s="36"/>
      <c r="L6" s="36"/>
      <c r="M6" s="36"/>
      <c r="N6" s="36"/>
      <c r="O6" s="36"/>
      <c r="P6" s="39" t="s">
        <v>40</v>
      </c>
      <c r="Q6" s="37"/>
      <c r="R6" s="37"/>
      <c r="S6" s="37"/>
      <c r="T6" s="37"/>
    </row>
    <row r="7" spans="1:20" ht="15" customHeight="1">
      <c r="A7" s="36"/>
      <c r="B7" s="36"/>
      <c r="C7" s="36"/>
      <c r="D7" s="36"/>
      <c r="H7" s="40"/>
      <c r="K7" s="36"/>
      <c r="L7" s="36"/>
      <c r="M7" s="36"/>
      <c r="N7" s="36"/>
      <c r="O7" s="36"/>
      <c r="P7" s="41"/>
      <c r="Q7" s="37"/>
      <c r="R7" s="37"/>
      <c r="S7" s="37"/>
      <c r="T7" s="37"/>
    </row>
    <row r="8" spans="16:20" ht="14.25" customHeight="1">
      <c r="P8" s="42"/>
      <c r="Q8" s="42" t="s">
        <v>134</v>
      </c>
      <c r="R8" s="37"/>
      <c r="S8" s="37"/>
      <c r="T8" s="37"/>
    </row>
    <row r="9" spans="1:21" ht="14.25" customHeight="1">
      <c r="A9" s="86" t="s">
        <v>135</v>
      </c>
      <c r="B9" s="86"/>
      <c r="C9" s="86" t="s">
        <v>8</v>
      </c>
      <c r="D9" s="86"/>
      <c r="E9" s="86"/>
      <c r="F9" s="87" t="s">
        <v>9</v>
      </c>
      <c r="G9" s="87" t="s">
        <v>136</v>
      </c>
      <c r="H9" s="88" t="s">
        <v>11</v>
      </c>
      <c r="I9" s="88"/>
      <c r="J9" s="88"/>
      <c r="K9" s="88"/>
      <c r="L9" s="88"/>
      <c r="M9" s="88"/>
      <c r="N9" s="88"/>
      <c r="O9" s="88"/>
      <c r="P9" s="88"/>
      <c r="Q9" s="88"/>
      <c r="R9" s="88"/>
      <c r="S9" s="87" t="s">
        <v>137</v>
      </c>
      <c r="T9" s="89" t="s">
        <v>138</v>
      </c>
      <c r="U9" s="43"/>
    </row>
    <row r="10" spans="1:21" ht="19.5" customHeight="1">
      <c r="A10" s="86"/>
      <c r="B10" s="86"/>
      <c r="C10" s="87" t="s">
        <v>32</v>
      </c>
      <c r="D10" s="87" t="s">
        <v>15</v>
      </c>
      <c r="E10" s="87"/>
      <c r="F10" s="87"/>
      <c r="G10" s="87"/>
      <c r="H10" s="87" t="s">
        <v>32</v>
      </c>
      <c r="I10" s="87" t="s">
        <v>16</v>
      </c>
      <c r="J10" s="87"/>
      <c r="K10" s="87"/>
      <c r="L10" s="87"/>
      <c r="M10" s="87"/>
      <c r="N10" s="87"/>
      <c r="O10" s="87"/>
      <c r="P10" s="87"/>
      <c r="Q10" s="87"/>
      <c r="R10" s="87" t="s">
        <v>17</v>
      </c>
      <c r="S10" s="87"/>
      <c r="T10" s="89"/>
      <c r="U10" s="43"/>
    </row>
    <row r="11" spans="1:21" ht="15">
      <c r="A11" s="86"/>
      <c r="B11" s="86"/>
      <c r="C11" s="87"/>
      <c r="D11" s="87" t="s">
        <v>139</v>
      </c>
      <c r="E11" s="87" t="s">
        <v>140</v>
      </c>
      <c r="F11" s="87"/>
      <c r="G11" s="87"/>
      <c r="H11" s="87"/>
      <c r="I11" s="87" t="s">
        <v>32</v>
      </c>
      <c r="J11" s="87" t="s">
        <v>15</v>
      </c>
      <c r="K11" s="87"/>
      <c r="L11" s="87"/>
      <c r="M11" s="87"/>
      <c r="N11" s="87"/>
      <c r="O11" s="87"/>
      <c r="P11" s="87"/>
      <c r="Q11" s="87"/>
      <c r="R11" s="87"/>
      <c r="S11" s="87"/>
      <c r="T11" s="89"/>
      <c r="U11" s="43"/>
    </row>
    <row r="12" spans="1:21" ht="90">
      <c r="A12" s="86"/>
      <c r="B12" s="86"/>
      <c r="C12" s="87"/>
      <c r="D12" s="87"/>
      <c r="E12" s="87"/>
      <c r="F12" s="87"/>
      <c r="G12" s="87"/>
      <c r="H12" s="87"/>
      <c r="I12" s="87"/>
      <c r="J12" s="44" t="s">
        <v>141</v>
      </c>
      <c r="K12" s="44" t="s">
        <v>142</v>
      </c>
      <c r="L12" s="44" t="s">
        <v>143</v>
      </c>
      <c r="M12" s="44" t="s">
        <v>23</v>
      </c>
      <c r="N12" s="45" t="s">
        <v>144</v>
      </c>
      <c r="O12" s="45" t="s">
        <v>25</v>
      </c>
      <c r="P12" s="45" t="s">
        <v>26</v>
      </c>
      <c r="Q12" s="45" t="s">
        <v>27</v>
      </c>
      <c r="R12" s="87"/>
      <c r="S12" s="87"/>
      <c r="T12" s="89"/>
      <c r="U12" s="43"/>
    </row>
    <row r="13" spans="1:20" ht="13.5">
      <c r="A13" s="91" t="s">
        <v>28</v>
      </c>
      <c r="B13" s="91"/>
      <c r="C13" s="46">
        <v>1</v>
      </c>
      <c r="D13" s="46">
        <v>2</v>
      </c>
      <c r="E13" s="46">
        <v>3</v>
      </c>
      <c r="F13" s="46">
        <v>4</v>
      </c>
      <c r="G13" s="46">
        <v>5</v>
      </c>
      <c r="H13" s="46">
        <v>6</v>
      </c>
      <c r="I13" s="46">
        <v>7</v>
      </c>
      <c r="J13" s="46">
        <v>8</v>
      </c>
      <c r="K13" s="46">
        <v>9</v>
      </c>
      <c r="L13" s="46">
        <v>10</v>
      </c>
      <c r="M13" s="46">
        <v>11</v>
      </c>
      <c r="N13" s="46">
        <v>12</v>
      </c>
      <c r="O13" s="46">
        <v>13</v>
      </c>
      <c r="P13" s="46">
        <v>14</v>
      </c>
      <c r="Q13" s="46">
        <v>15</v>
      </c>
      <c r="R13" s="46">
        <v>16</v>
      </c>
      <c r="S13" s="46">
        <v>17</v>
      </c>
      <c r="T13" s="46">
        <v>18</v>
      </c>
    </row>
    <row r="14" spans="1:20" ht="24.75" customHeight="1">
      <c r="A14" s="91" t="s">
        <v>32</v>
      </c>
      <c r="B14" s="91"/>
      <c r="C14" s="47">
        <f aca="true" t="shared" si="0" ref="C14:R14">SUM(C15,C26)</f>
        <v>1052585888</v>
      </c>
      <c r="D14" s="47">
        <f t="shared" si="0"/>
        <v>790291594</v>
      </c>
      <c r="E14" s="47">
        <f t="shared" si="0"/>
        <v>262294294</v>
      </c>
      <c r="F14" s="47">
        <f t="shared" si="0"/>
        <v>21967835</v>
      </c>
      <c r="G14" s="47">
        <f t="shared" si="0"/>
        <v>0</v>
      </c>
      <c r="H14" s="47">
        <f t="shared" si="0"/>
        <v>1030618053</v>
      </c>
      <c r="I14" s="47">
        <f t="shared" si="0"/>
        <v>547453777</v>
      </c>
      <c r="J14" s="47">
        <f t="shared" si="0"/>
        <v>66203404</v>
      </c>
      <c r="K14" s="47">
        <f t="shared" si="0"/>
        <v>29348122</v>
      </c>
      <c r="L14" s="47">
        <f t="shared" si="0"/>
        <v>110497</v>
      </c>
      <c r="M14" s="47">
        <f t="shared" si="0"/>
        <v>388216597</v>
      </c>
      <c r="N14" s="47">
        <f t="shared" si="0"/>
        <v>25043343</v>
      </c>
      <c r="O14" s="47">
        <f t="shared" si="0"/>
        <v>37880327</v>
      </c>
      <c r="P14" s="47">
        <f t="shared" si="0"/>
        <v>0</v>
      </c>
      <c r="Q14" s="47">
        <f t="shared" si="0"/>
        <v>651487</v>
      </c>
      <c r="R14" s="47">
        <f t="shared" si="0"/>
        <v>483164276</v>
      </c>
      <c r="S14" s="47">
        <f aca="true" t="shared" si="1" ref="S14:S77">M14+N14+O14+P14+Q14+R14</f>
        <v>934956030</v>
      </c>
      <c r="T14" s="48">
        <f aca="true" t="shared" si="2" ref="T14:T77">IF(I14=0,0,((J14+K14)/I14))</f>
        <v>0.17453807063605298</v>
      </c>
    </row>
    <row r="15" spans="1:20" ht="24.75" customHeight="1">
      <c r="A15" s="49" t="s">
        <v>29</v>
      </c>
      <c r="B15" s="50" t="s">
        <v>33</v>
      </c>
      <c r="C15" s="59">
        <f>D15+E15</f>
        <v>264046914</v>
      </c>
      <c r="D15" s="59">
        <f aca="true" t="shared" si="3" ref="D15:R15">SUM(D16:D25)</f>
        <v>196248154</v>
      </c>
      <c r="E15" s="59">
        <f t="shared" si="3"/>
        <v>67798760</v>
      </c>
      <c r="F15" s="59">
        <f t="shared" si="3"/>
        <v>3109659</v>
      </c>
      <c r="G15" s="59">
        <f t="shared" si="3"/>
        <v>0</v>
      </c>
      <c r="H15" s="59">
        <f t="shared" si="3"/>
        <v>260937255</v>
      </c>
      <c r="I15" s="59">
        <f t="shared" si="3"/>
        <v>127585480</v>
      </c>
      <c r="J15" s="59">
        <f t="shared" si="3"/>
        <v>18559855</v>
      </c>
      <c r="K15" s="59">
        <f t="shared" si="3"/>
        <v>2953863</v>
      </c>
      <c r="L15" s="59">
        <f t="shared" si="3"/>
        <v>0</v>
      </c>
      <c r="M15" s="59">
        <f t="shared" si="3"/>
        <v>69394706</v>
      </c>
      <c r="N15" s="59">
        <f t="shared" si="3"/>
        <v>22217689</v>
      </c>
      <c r="O15" s="59">
        <f t="shared" si="3"/>
        <v>14459367</v>
      </c>
      <c r="P15" s="59">
        <f t="shared" si="3"/>
        <v>0</v>
      </c>
      <c r="Q15" s="59">
        <f t="shared" si="3"/>
        <v>0</v>
      </c>
      <c r="R15" s="59">
        <f t="shared" si="3"/>
        <v>133351775</v>
      </c>
      <c r="S15" s="59">
        <f t="shared" si="1"/>
        <v>239423537</v>
      </c>
      <c r="T15" s="60">
        <f t="shared" si="2"/>
        <v>0.16862199366260172</v>
      </c>
    </row>
    <row r="16" spans="1:20" ht="24.75" customHeight="1">
      <c r="A16" s="51">
        <v>1.1</v>
      </c>
      <c r="B16" s="52" t="s">
        <v>41</v>
      </c>
      <c r="C16" s="47">
        <f aca="true" t="shared" si="4" ref="C16:C25">SUM(D16:E16)</f>
        <v>146368017</v>
      </c>
      <c r="D16" s="47">
        <v>141607603</v>
      </c>
      <c r="E16" s="47">
        <v>4760414</v>
      </c>
      <c r="F16" s="47">
        <v>0</v>
      </c>
      <c r="G16" s="47">
        <v>0</v>
      </c>
      <c r="H16" s="47">
        <f aca="true" t="shared" si="5" ref="H16:H25">SUM(I16,R16)</f>
        <v>146368017</v>
      </c>
      <c r="I16" s="47">
        <f aca="true" t="shared" si="6" ref="I16:I25">SUM(J16:Q16)</f>
        <v>19386014</v>
      </c>
      <c r="J16" s="47">
        <v>14400695</v>
      </c>
      <c r="K16" s="47">
        <v>0</v>
      </c>
      <c r="L16" s="47">
        <v>0</v>
      </c>
      <c r="M16" s="47">
        <f aca="true" t="shared" si="7" ref="M16:M25">C16-(F16+J16+K16+L16+N16+O16+P16+Q16+R16)</f>
        <v>4985319</v>
      </c>
      <c r="N16" s="47">
        <v>0</v>
      </c>
      <c r="O16" s="47">
        <v>0</v>
      </c>
      <c r="P16" s="47">
        <v>0</v>
      </c>
      <c r="Q16" s="47">
        <v>0</v>
      </c>
      <c r="R16" s="47">
        <v>126982003</v>
      </c>
      <c r="S16" s="47">
        <f t="shared" si="1"/>
        <v>131967322</v>
      </c>
      <c r="T16" s="53">
        <f t="shared" si="2"/>
        <v>0.7428393995795113</v>
      </c>
    </row>
    <row r="17" spans="1:20" ht="24.75" customHeight="1">
      <c r="A17" s="51">
        <v>1.2</v>
      </c>
      <c r="B17" s="52" t="s">
        <v>42</v>
      </c>
      <c r="C17" s="47">
        <f t="shared" si="4"/>
        <v>11829658</v>
      </c>
      <c r="D17" s="47">
        <v>8036811</v>
      </c>
      <c r="E17" s="47">
        <v>3792847</v>
      </c>
      <c r="F17" s="47">
        <v>474543</v>
      </c>
      <c r="G17" s="47">
        <v>0</v>
      </c>
      <c r="H17" s="47">
        <f t="shared" si="5"/>
        <v>11355115</v>
      </c>
      <c r="I17" s="47">
        <f t="shared" si="6"/>
        <v>10942407</v>
      </c>
      <c r="J17" s="47">
        <v>2996135</v>
      </c>
      <c r="K17" s="47">
        <v>2953863</v>
      </c>
      <c r="L17" s="47">
        <v>0</v>
      </c>
      <c r="M17" s="47">
        <f t="shared" si="7"/>
        <v>4992409</v>
      </c>
      <c r="N17" s="47">
        <v>0</v>
      </c>
      <c r="O17" s="47">
        <v>0</v>
      </c>
      <c r="P17" s="47">
        <v>0</v>
      </c>
      <c r="Q17" s="47">
        <v>0</v>
      </c>
      <c r="R17" s="47">
        <v>412708</v>
      </c>
      <c r="S17" s="47">
        <f t="shared" si="1"/>
        <v>5405117</v>
      </c>
      <c r="T17" s="53">
        <f t="shared" si="2"/>
        <v>0.5437558665109057</v>
      </c>
    </row>
    <row r="18" spans="1:20" ht="24.75" customHeight="1">
      <c r="A18" s="51">
        <v>1.3</v>
      </c>
      <c r="B18" s="52" t="s">
        <v>43</v>
      </c>
      <c r="C18" s="47">
        <f t="shared" si="4"/>
        <v>8048784</v>
      </c>
      <c r="D18" s="47">
        <v>5886125</v>
      </c>
      <c r="E18" s="47">
        <v>2162659</v>
      </c>
      <c r="F18" s="47">
        <v>2091869</v>
      </c>
      <c r="G18" s="47">
        <v>0</v>
      </c>
      <c r="H18" s="47">
        <f t="shared" si="5"/>
        <v>5956915</v>
      </c>
      <c r="I18" s="47">
        <f t="shared" si="6"/>
        <v>283801</v>
      </c>
      <c r="J18" s="47">
        <v>78853</v>
      </c>
      <c r="K18" s="47">
        <v>0</v>
      </c>
      <c r="L18" s="47">
        <v>0</v>
      </c>
      <c r="M18" s="47">
        <f t="shared" si="7"/>
        <v>204948</v>
      </c>
      <c r="N18" s="47">
        <v>0</v>
      </c>
      <c r="O18" s="47">
        <v>0</v>
      </c>
      <c r="P18" s="47">
        <v>0</v>
      </c>
      <c r="Q18" s="47">
        <v>0</v>
      </c>
      <c r="R18" s="47">
        <v>5673114</v>
      </c>
      <c r="S18" s="47">
        <f t="shared" si="1"/>
        <v>5878062</v>
      </c>
      <c r="T18" s="53">
        <f t="shared" si="2"/>
        <v>0.2778460963844384</v>
      </c>
    </row>
    <row r="19" spans="1:20" ht="24.75" customHeight="1">
      <c r="A19" s="51">
        <v>1.4</v>
      </c>
      <c r="B19" s="52" t="s">
        <v>44</v>
      </c>
      <c r="C19" s="47">
        <f t="shared" si="4"/>
        <v>5700</v>
      </c>
      <c r="D19" s="47">
        <v>0</v>
      </c>
      <c r="E19" s="47">
        <v>5700</v>
      </c>
      <c r="F19" s="47">
        <v>0</v>
      </c>
      <c r="G19" s="47">
        <v>0</v>
      </c>
      <c r="H19" s="47">
        <f t="shared" si="5"/>
        <v>5700</v>
      </c>
      <c r="I19" s="47">
        <f t="shared" si="6"/>
        <v>5700</v>
      </c>
      <c r="J19" s="47">
        <v>5700</v>
      </c>
      <c r="K19" s="47">
        <v>0</v>
      </c>
      <c r="L19" s="47">
        <v>0</v>
      </c>
      <c r="M19" s="47">
        <f t="shared" si="7"/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f t="shared" si="1"/>
        <v>0</v>
      </c>
      <c r="T19" s="53">
        <f t="shared" si="2"/>
        <v>1</v>
      </c>
    </row>
    <row r="20" spans="1:20" ht="24.75" customHeight="1">
      <c r="A20" s="51">
        <v>1.5</v>
      </c>
      <c r="B20" s="52" t="s">
        <v>45</v>
      </c>
      <c r="C20" s="47">
        <f t="shared" si="4"/>
        <v>8250</v>
      </c>
      <c r="D20" s="47">
        <v>0</v>
      </c>
      <c r="E20" s="47">
        <v>8250</v>
      </c>
      <c r="F20" s="47">
        <v>0</v>
      </c>
      <c r="G20" s="47">
        <v>0</v>
      </c>
      <c r="H20" s="47">
        <f t="shared" si="5"/>
        <v>8250</v>
      </c>
      <c r="I20" s="47">
        <f t="shared" si="6"/>
        <v>8250</v>
      </c>
      <c r="J20" s="47">
        <v>7950</v>
      </c>
      <c r="K20" s="47">
        <v>0</v>
      </c>
      <c r="L20" s="47">
        <v>0</v>
      </c>
      <c r="M20" s="47">
        <f t="shared" si="7"/>
        <v>300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f t="shared" si="1"/>
        <v>300</v>
      </c>
      <c r="T20" s="53">
        <f t="shared" si="2"/>
        <v>0.9636363636363636</v>
      </c>
    </row>
    <row r="21" spans="1:20" ht="24.75" customHeight="1">
      <c r="A21" s="51">
        <v>1.6</v>
      </c>
      <c r="B21" s="52" t="s">
        <v>46</v>
      </c>
      <c r="C21" s="47">
        <f t="shared" si="4"/>
        <v>20324152</v>
      </c>
      <c r="D21" s="47">
        <v>14576967</v>
      </c>
      <c r="E21" s="47">
        <v>5747185</v>
      </c>
      <c r="F21" s="47">
        <v>541683</v>
      </c>
      <c r="G21" s="47">
        <v>0</v>
      </c>
      <c r="H21" s="47">
        <f t="shared" si="5"/>
        <v>19782469</v>
      </c>
      <c r="I21" s="47">
        <f t="shared" si="6"/>
        <v>19782469</v>
      </c>
      <c r="J21" s="47">
        <v>483138</v>
      </c>
      <c r="K21" s="47">
        <v>0</v>
      </c>
      <c r="L21" s="47">
        <v>0</v>
      </c>
      <c r="M21" s="47">
        <f t="shared" si="7"/>
        <v>4839964</v>
      </c>
      <c r="N21" s="47">
        <v>0</v>
      </c>
      <c r="O21" s="47">
        <v>14459367</v>
      </c>
      <c r="P21" s="47">
        <v>0</v>
      </c>
      <c r="Q21" s="47">
        <v>0</v>
      </c>
      <c r="R21" s="47">
        <v>0</v>
      </c>
      <c r="S21" s="47">
        <f t="shared" si="1"/>
        <v>19299331</v>
      </c>
      <c r="T21" s="53">
        <f t="shared" si="2"/>
        <v>0.024422532900215843</v>
      </c>
    </row>
    <row r="22" spans="1:20" s="54" customFormat="1" ht="24.75" customHeight="1">
      <c r="A22" s="51">
        <v>1.7</v>
      </c>
      <c r="B22" s="52" t="s">
        <v>47</v>
      </c>
      <c r="C22" s="47">
        <f t="shared" si="4"/>
        <v>3450</v>
      </c>
      <c r="D22" s="47">
        <v>0</v>
      </c>
      <c r="E22" s="47">
        <v>3450</v>
      </c>
      <c r="F22" s="47">
        <v>0</v>
      </c>
      <c r="G22" s="47">
        <v>0</v>
      </c>
      <c r="H22" s="47">
        <f t="shared" si="5"/>
        <v>3450</v>
      </c>
      <c r="I22" s="47">
        <f t="shared" si="6"/>
        <v>3450</v>
      </c>
      <c r="J22" s="47">
        <v>3450</v>
      </c>
      <c r="K22" s="47">
        <v>0</v>
      </c>
      <c r="L22" s="47">
        <v>0</v>
      </c>
      <c r="M22" s="47">
        <f t="shared" si="7"/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f t="shared" si="1"/>
        <v>0</v>
      </c>
      <c r="T22" s="53">
        <f t="shared" si="2"/>
        <v>1</v>
      </c>
    </row>
    <row r="23" spans="1:20" ht="24.75" customHeight="1">
      <c r="A23" s="51">
        <v>1.8</v>
      </c>
      <c r="B23" s="52" t="s">
        <v>48</v>
      </c>
      <c r="C23" s="47">
        <f t="shared" si="4"/>
        <v>77443369</v>
      </c>
      <c r="D23" s="47">
        <v>26138014</v>
      </c>
      <c r="E23" s="47">
        <v>51305355</v>
      </c>
      <c r="F23" s="47">
        <v>1564</v>
      </c>
      <c r="G23" s="47">
        <v>0</v>
      </c>
      <c r="H23" s="47">
        <f t="shared" si="5"/>
        <v>77441805</v>
      </c>
      <c r="I23" s="47">
        <f t="shared" si="6"/>
        <v>77160489</v>
      </c>
      <c r="J23" s="47">
        <v>574634</v>
      </c>
      <c r="K23" s="47">
        <v>0</v>
      </c>
      <c r="L23" s="47">
        <v>0</v>
      </c>
      <c r="M23" s="47">
        <f t="shared" si="7"/>
        <v>54368166</v>
      </c>
      <c r="N23" s="47">
        <v>22217689</v>
      </c>
      <c r="O23" s="47">
        <v>0</v>
      </c>
      <c r="P23" s="47">
        <v>0</v>
      </c>
      <c r="Q23" s="47">
        <v>0</v>
      </c>
      <c r="R23" s="47">
        <v>281316</v>
      </c>
      <c r="S23" s="47">
        <f t="shared" si="1"/>
        <v>76867171</v>
      </c>
      <c r="T23" s="53">
        <f t="shared" si="2"/>
        <v>0.007447257105900404</v>
      </c>
    </row>
    <row r="24" spans="1:20" ht="24.75" customHeight="1">
      <c r="A24" s="51">
        <v>1.9</v>
      </c>
      <c r="B24" s="52" t="s">
        <v>49</v>
      </c>
      <c r="C24" s="47">
        <f t="shared" si="4"/>
        <v>5534</v>
      </c>
      <c r="D24" s="47">
        <v>2634</v>
      </c>
      <c r="E24" s="47">
        <v>2900</v>
      </c>
      <c r="F24" s="47">
        <v>0</v>
      </c>
      <c r="G24" s="47">
        <v>0</v>
      </c>
      <c r="H24" s="47">
        <f t="shared" si="5"/>
        <v>5534</v>
      </c>
      <c r="I24" s="47">
        <f t="shared" si="6"/>
        <v>2900</v>
      </c>
      <c r="J24" s="47">
        <v>2900</v>
      </c>
      <c r="K24" s="47">
        <v>0</v>
      </c>
      <c r="L24" s="47">
        <v>0</v>
      </c>
      <c r="M24" s="47">
        <f t="shared" si="7"/>
        <v>0</v>
      </c>
      <c r="N24" s="47">
        <v>0</v>
      </c>
      <c r="O24" s="47">
        <v>0</v>
      </c>
      <c r="P24" s="47">
        <v>0</v>
      </c>
      <c r="Q24" s="47">
        <v>0</v>
      </c>
      <c r="R24" s="47">
        <v>2634</v>
      </c>
      <c r="S24" s="47">
        <f t="shared" si="1"/>
        <v>2634</v>
      </c>
      <c r="T24" s="53">
        <f t="shared" si="2"/>
        <v>1</v>
      </c>
    </row>
    <row r="25" spans="1:20" s="54" customFormat="1" ht="24.75" customHeight="1">
      <c r="A25" s="51">
        <v>2</v>
      </c>
      <c r="B25" s="52" t="s">
        <v>50</v>
      </c>
      <c r="C25" s="47">
        <f t="shared" si="4"/>
        <v>10000</v>
      </c>
      <c r="D25" s="47">
        <v>0</v>
      </c>
      <c r="E25" s="47">
        <v>10000</v>
      </c>
      <c r="F25" s="47">
        <v>0</v>
      </c>
      <c r="G25" s="47">
        <v>0</v>
      </c>
      <c r="H25" s="47">
        <f t="shared" si="5"/>
        <v>10000</v>
      </c>
      <c r="I25" s="47">
        <f t="shared" si="6"/>
        <v>10000</v>
      </c>
      <c r="J25" s="47">
        <v>6400</v>
      </c>
      <c r="K25" s="47">
        <v>0</v>
      </c>
      <c r="L25" s="47">
        <v>0</v>
      </c>
      <c r="M25" s="47">
        <f t="shared" si="7"/>
        <v>3600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f t="shared" si="1"/>
        <v>3600</v>
      </c>
      <c r="T25" s="53">
        <f t="shared" si="2"/>
        <v>0.64</v>
      </c>
    </row>
    <row r="26" spans="1:20" ht="24.75" customHeight="1">
      <c r="A26" s="49" t="s">
        <v>30</v>
      </c>
      <c r="B26" s="50" t="s">
        <v>34</v>
      </c>
      <c r="C26" s="55">
        <f aca="true" t="shared" si="8" ref="C26:R26">SUM(C27,C32,C38,C45,C50,C55,C60,C65,C72,C78,C83,C88)</f>
        <v>788538974</v>
      </c>
      <c r="D26" s="55">
        <f t="shared" si="8"/>
        <v>594043440</v>
      </c>
      <c r="E26" s="55">
        <f t="shared" si="8"/>
        <v>194495534</v>
      </c>
      <c r="F26" s="55">
        <f t="shared" si="8"/>
        <v>18858176</v>
      </c>
      <c r="G26" s="55">
        <f t="shared" si="8"/>
        <v>0</v>
      </c>
      <c r="H26" s="55">
        <f t="shared" si="8"/>
        <v>769680798</v>
      </c>
      <c r="I26" s="55">
        <f t="shared" si="8"/>
        <v>419868297</v>
      </c>
      <c r="J26" s="55">
        <f t="shared" si="8"/>
        <v>47643549</v>
      </c>
      <c r="K26" s="55">
        <f t="shared" si="8"/>
        <v>26394259</v>
      </c>
      <c r="L26" s="55">
        <f t="shared" si="8"/>
        <v>110497</v>
      </c>
      <c r="M26" s="55">
        <f t="shared" si="8"/>
        <v>318821891</v>
      </c>
      <c r="N26" s="55">
        <f t="shared" si="8"/>
        <v>2825654</v>
      </c>
      <c r="O26" s="55">
        <f t="shared" si="8"/>
        <v>23420960</v>
      </c>
      <c r="P26" s="55">
        <f t="shared" si="8"/>
        <v>0</v>
      </c>
      <c r="Q26" s="55">
        <f t="shared" si="8"/>
        <v>651487</v>
      </c>
      <c r="R26" s="55">
        <f t="shared" si="8"/>
        <v>349812501</v>
      </c>
      <c r="S26" s="47">
        <f t="shared" si="1"/>
        <v>695532493</v>
      </c>
      <c r="T26" s="53">
        <f t="shared" si="2"/>
        <v>0.1763357903633291</v>
      </c>
    </row>
    <row r="27" spans="1:20" ht="24.75" customHeight="1">
      <c r="A27" s="56">
        <v>1</v>
      </c>
      <c r="B27" s="50" t="s">
        <v>51</v>
      </c>
      <c r="C27" s="59">
        <f>D27+E27</f>
        <v>16029220</v>
      </c>
      <c r="D27" s="59">
        <f>SUM(D28:D31)</f>
        <v>9558874</v>
      </c>
      <c r="E27" s="59">
        <f>SUM(E28:E31)</f>
        <v>6470346</v>
      </c>
      <c r="F27" s="59">
        <f>SUM(F28:F31)</f>
        <v>56638</v>
      </c>
      <c r="G27" s="59">
        <f>SUM(G28:G31)</f>
        <v>0</v>
      </c>
      <c r="H27" s="59">
        <f aca="true" t="shared" si="9" ref="H27:H90">SUM(I27,R27)</f>
        <v>15972582</v>
      </c>
      <c r="I27" s="59">
        <f aca="true" t="shared" si="10" ref="I27:I90">SUM(J27:Q27)</f>
        <v>8633079</v>
      </c>
      <c r="J27" s="59">
        <f aca="true" t="shared" si="11" ref="J27:R27">SUM(J28:J31)</f>
        <v>1089880</v>
      </c>
      <c r="K27" s="59">
        <f t="shared" si="11"/>
        <v>144901</v>
      </c>
      <c r="L27" s="59">
        <f t="shared" si="11"/>
        <v>0</v>
      </c>
      <c r="M27" s="59">
        <f t="shared" si="11"/>
        <v>7397898</v>
      </c>
      <c r="N27" s="59">
        <f t="shared" si="11"/>
        <v>0</v>
      </c>
      <c r="O27" s="59">
        <f t="shared" si="11"/>
        <v>0</v>
      </c>
      <c r="P27" s="59">
        <f t="shared" si="11"/>
        <v>0</v>
      </c>
      <c r="Q27" s="59">
        <f t="shared" si="11"/>
        <v>400</v>
      </c>
      <c r="R27" s="59">
        <f t="shared" si="11"/>
        <v>7339503</v>
      </c>
      <c r="S27" s="59">
        <f t="shared" si="1"/>
        <v>14737801</v>
      </c>
      <c r="T27" s="53">
        <f t="shared" si="2"/>
        <v>0.14302903981302614</v>
      </c>
    </row>
    <row r="28" spans="1:20" ht="24.75" customHeight="1">
      <c r="A28" s="51">
        <v>1.1</v>
      </c>
      <c r="B28" s="52" t="s">
        <v>52</v>
      </c>
      <c r="C28" s="47">
        <f>SUM(D28:E28)</f>
        <v>1060939</v>
      </c>
      <c r="D28" s="47">
        <v>681714</v>
      </c>
      <c r="E28" s="47">
        <v>379225</v>
      </c>
      <c r="F28" s="47">
        <v>35900</v>
      </c>
      <c r="G28" s="47">
        <v>0</v>
      </c>
      <c r="H28" s="47">
        <f t="shared" si="9"/>
        <v>312864</v>
      </c>
      <c r="I28" s="47">
        <f>SUM(J28:Q28)*M7</f>
        <v>0</v>
      </c>
      <c r="J28" s="47">
        <v>292923</v>
      </c>
      <c r="K28" s="47">
        <v>95001</v>
      </c>
      <c r="L28" s="47">
        <v>0</v>
      </c>
      <c r="M28" s="47">
        <f>C28-(F28+J28+K28+L28+N28+O28+P28+Q28+R28)</f>
        <v>323851</v>
      </c>
      <c r="N28" s="47">
        <v>0</v>
      </c>
      <c r="O28" s="47">
        <v>0</v>
      </c>
      <c r="P28" s="47">
        <v>0</v>
      </c>
      <c r="Q28" s="47">
        <v>400</v>
      </c>
      <c r="R28" s="47">
        <v>312864</v>
      </c>
      <c r="S28" s="47">
        <f t="shared" si="1"/>
        <v>637115</v>
      </c>
      <c r="T28" s="53">
        <f t="shared" si="2"/>
        <v>0</v>
      </c>
    </row>
    <row r="29" spans="1:20" ht="24.75" customHeight="1">
      <c r="A29" s="51">
        <v>1.2</v>
      </c>
      <c r="B29" s="52" t="s">
        <v>53</v>
      </c>
      <c r="C29" s="47">
        <f>SUM(D29:E29)</f>
        <v>1092358</v>
      </c>
      <c r="D29" s="47">
        <v>421214</v>
      </c>
      <c r="E29" s="47">
        <v>671144</v>
      </c>
      <c r="F29" s="47">
        <v>800</v>
      </c>
      <c r="G29" s="47">
        <v>0</v>
      </c>
      <c r="H29" s="47">
        <f t="shared" si="9"/>
        <v>1091558</v>
      </c>
      <c r="I29" s="47">
        <f t="shared" si="10"/>
        <v>207224</v>
      </c>
      <c r="J29" s="47">
        <v>64773</v>
      </c>
      <c r="K29" s="47">
        <v>0</v>
      </c>
      <c r="L29" s="47">
        <v>0</v>
      </c>
      <c r="M29" s="47">
        <f>C29-(F29+J29+K29+L29+N29+O29+P29+Q29+R29)</f>
        <v>142451</v>
      </c>
      <c r="N29" s="47">
        <v>0</v>
      </c>
      <c r="O29" s="47">
        <v>0</v>
      </c>
      <c r="P29" s="47">
        <v>0</v>
      </c>
      <c r="Q29" s="47">
        <v>0</v>
      </c>
      <c r="R29" s="47">
        <v>884334</v>
      </c>
      <c r="S29" s="47">
        <f t="shared" si="1"/>
        <v>1026785</v>
      </c>
      <c r="T29" s="53">
        <f t="shared" si="2"/>
        <v>0.31257479828591284</v>
      </c>
    </row>
    <row r="30" spans="1:20" ht="24.75" customHeight="1">
      <c r="A30" s="51">
        <v>1.3</v>
      </c>
      <c r="B30" s="52" t="s">
        <v>54</v>
      </c>
      <c r="C30" s="47">
        <f>SUM(D30:E30)</f>
        <v>3604793</v>
      </c>
      <c r="D30" s="47">
        <v>2437383</v>
      </c>
      <c r="E30" s="47">
        <v>1167410</v>
      </c>
      <c r="F30" s="47">
        <v>18538</v>
      </c>
      <c r="G30" s="47">
        <v>0</v>
      </c>
      <c r="H30" s="47">
        <f t="shared" si="9"/>
        <v>3586255</v>
      </c>
      <c r="I30" s="47">
        <f t="shared" si="10"/>
        <v>2954813</v>
      </c>
      <c r="J30" s="47">
        <v>268692</v>
      </c>
      <c r="K30" s="47">
        <v>49900</v>
      </c>
      <c r="L30" s="47">
        <v>0</v>
      </c>
      <c r="M30" s="47">
        <f>C30-(F30+J30+K30+L30+N30+O30+P30+Q30+R30)</f>
        <v>2636221</v>
      </c>
      <c r="N30" s="47">
        <v>0</v>
      </c>
      <c r="O30" s="47">
        <v>0</v>
      </c>
      <c r="P30" s="47">
        <v>0</v>
      </c>
      <c r="Q30" s="47">
        <v>0</v>
      </c>
      <c r="R30" s="47">
        <v>631442</v>
      </c>
      <c r="S30" s="47">
        <f t="shared" si="1"/>
        <v>3267663</v>
      </c>
      <c r="T30" s="53">
        <f t="shared" si="2"/>
        <v>0.10782137482135079</v>
      </c>
    </row>
    <row r="31" spans="1:20" s="54" customFormat="1" ht="24.75" customHeight="1">
      <c r="A31" s="51">
        <v>1.4</v>
      </c>
      <c r="B31" s="52" t="s">
        <v>55</v>
      </c>
      <c r="C31" s="47">
        <f>SUM(D31:E31)</f>
        <v>10271130</v>
      </c>
      <c r="D31" s="47">
        <v>6018563</v>
      </c>
      <c r="E31" s="47">
        <v>4252567</v>
      </c>
      <c r="F31" s="47">
        <v>1400</v>
      </c>
      <c r="G31" s="47">
        <v>0</v>
      </c>
      <c r="H31" s="47">
        <f t="shared" si="9"/>
        <v>10269730</v>
      </c>
      <c r="I31" s="47">
        <f t="shared" si="10"/>
        <v>4758867</v>
      </c>
      <c r="J31" s="47">
        <v>463492</v>
      </c>
      <c r="K31" s="47">
        <v>0</v>
      </c>
      <c r="L31" s="47">
        <v>0</v>
      </c>
      <c r="M31" s="47">
        <f>C31-(F31+J31+K31+L31+N31+O31+P31+Q31+R31)</f>
        <v>4295375</v>
      </c>
      <c r="N31" s="47">
        <v>0</v>
      </c>
      <c r="O31" s="47">
        <v>0</v>
      </c>
      <c r="P31" s="47">
        <v>0</v>
      </c>
      <c r="Q31" s="47">
        <v>0</v>
      </c>
      <c r="R31" s="47">
        <v>5510863</v>
      </c>
      <c r="S31" s="47">
        <f t="shared" si="1"/>
        <v>9806238</v>
      </c>
      <c r="T31" s="53">
        <f t="shared" si="2"/>
        <v>0.09739545148036287</v>
      </c>
    </row>
    <row r="32" spans="1:20" ht="24.75" customHeight="1">
      <c r="A32" s="56">
        <v>2</v>
      </c>
      <c r="B32" s="50" t="s">
        <v>56</v>
      </c>
      <c r="C32" s="59">
        <f>D32+E32</f>
        <v>20634569</v>
      </c>
      <c r="D32" s="59">
        <f>SUM(D33:D37)</f>
        <v>13112771</v>
      </c>
      <c r="E32" s="59">
        <f>SUM(E33:E37)</f>
        <v>7521798</v>
      </c>
      <c r="F32" s="59">
        <f>SUM(F33:F37)</f>
        <v>4980</v>
      </c>
      <c r="G32" s="59">
        <f>SUM(G33:G37)</f>
        <v>0</v>
      </c>
      <c r="H32" s="59">
        <f t="shared" si="9"/>
        <v>20629589</v>
      </c>
      <c r="I32" s="59">
        <f t="shared" si="10"/>
        <v>7459815</v>
      </c>
      <c r="J32" s="59">
        <f aca="true" t="shared" si="12" ref="J32:R32">SUM(J33:J37)</f>
        <v>856472</v>
      </c>
      <c r="K32" s="59">
        <f t="shared" si="12"/>
        <v>530403</v>
      </c>
      <c r="L32" s="59">
        <f t="shared" si="12"/>
        <v>0</v>
      </c>
      <c r="M32" s="59">
        <f t="shared" si="12"/>
        <v>6072940</v>
      </c>
      <c r="N32" s="59">
        <f t="shared" si="12"/>
        <v>0</v>
      </c>
      <c r="O32" s="59">
        <f t="shared" si="12"/>
        <v>0</v>
      </c>
      <c r="P32" s="59">
        <f t="shared" si="12"/>
        <v>0</v>
      </c>
      <c r="Q32" s="59">
        <f t="shared" si="12"/>
        <v>0</v>
      </c>
      <c r="R32" s="59">
        <f t="shared" si="12"/>
        <v>13169774</v>
      </c>
      <c r="S32" s="59">
        <f t="shared" si="1"/>
        <v>19242714</v>
      </c>
      <c r="T32" s="61">
        <f t="shared" si="2"/>
        <v>0.1859127873814565</v>
      </c>
    </row>
    <row r="33" spans="1:20" ht="24.75" customHeight="1">
      <c r="A33" s="51">
        <v>2.1</v>
      </c>
      <c r="B33" s="52" t="s">
        <v>57</v>
      </c>
      <c r="C33" s="47">
        <f>SUM(D33:E33)</f>
        <v>1222859</v>
      </c>
      <c r="D33" s="47">
        <v>1052989</v>
      </c>
      <c r="E33" s="47">
        <v>169870</v>
      </c>
      <c r="F33" s="47">
        <v>0</v>
      </c>
      <c r="G33" s="47">
        <v>0</v>
      </c>
      <c r="H33" s="47">
        <f t="shared" si="9"/>
        <v>1222859</v>
      </c>
      <c r="I33" s="47">
        <f t="shared" si="10"/>
        <v>537906</v>
      </c>
      <c r="J33" s="47">
        <v>290260</v>
      </c>
      <c r="K33" s="47">
        <v>33000</v>
      </c>
      <c r="L33" s="47">
        <v>0</v>
      </c>
      <c r="M33" s="47">
        <f>C33-(F33+J33+K33+L33+N33+O33+P33+Q33+R33)</f>
        <v>214646</v>
      </c>
      <c r="N33" s="47">
        <v>0</v>
      </c>
      <c r="O33" s="47">
        <v>0</v>
      </c>
      <c r="P33" s="47">
        <v>0</v>
      </c>
      <c r="Q33" s="47">
        <v>0</v>
      </c>
      <c r="R33" s="47">
        <v>684953</v>
      </c>
      <c r="S33" s="47">
        <f t="shared" si="1"/>
        <v>899599</v>
      </c>
      <c r="T33" s="53">
        <f t="shared" si="2"/>
        <v>0.6009600190367834</v>
      </c>
    </row>
    <row r="34" spans="1:20" ht="24.75" customHeight="1">
      <c r="A34" s="51">
        <v>2.2</v>
      </c>
      <c r="B34" s="52" t="s">
        <v>58</v>
      </c>
      <c r="C34" s="47">
        <f>SUM(D34:E34)</f>
        <v>1156070</v>
      </c>
      <c r="D34" s="47">
        <v>484090</v>
      </c>
      <c r="E34" s="47">
        <v>671980</v>
      </c>
      <c r="F34" s="47">
        <v>2760</v>
      </c>
      <c r="G34" s="47">
        <v>0</v>
      </c>
      <c r="H34" s="47">
        <f t="shared" si="9"/>
        <v>1153310</v>
      </c>
      <c r="I34" s="47">
        <f t="shared" si="10"/>
        <v>852860</v>
      </c>
      <c r="J34" s="47">
        <v>159773</v>
      </c>
      <c r="K34" s="47">
        <v>325980</v>
      </c>
      <c r="L34" s="47">
        <v>0</v>
      </c>
      <c r="M34" s="47">
        <f>C34-(F34+J34+K34+L34+N34+O34+P34+Q34+R34)</f>
        <v>367107</v>
      </c>
      <c r="N34" s="47">
        <v>0</v>
      </c>
      <c r="O34" s="47">
        <v>0</v>
      </c>
      <c r="P34" s="47">
        <v>0</v>
      </c>
      <c r="Q34" s="47">
        <v>0</v>
      </c>
      <c r="R34" s="47">
        <v>300450</v>
      </c>
      <c r="S34" s="47">
        <f t="shared" si="1"/>
        <v>667557</v>
      </c>
      <c r="T34" s="53">
        <f t="shared" si="2"/>
        <v>0.5695577234247121</v>
      </c>
    </row>
    <row r="35" spans="1:20" ht="24.75" customHeight="1">
      <c r="A35" s="51">
        <v>2.3</v>
      </c>
      <c r="B35" s="52" t="s">
        <v>59</v>
      </c>
      <c r="C35" s="47">
        <f>SUM(D35:E35)</f>
        <v>5314808</v>
      </c>
      <c r="D35" s="47">
        <v>4615415</v>
      </c>
      <c r="E35" s="47">
        <v>699393</v>
      </c>
      <c r="F35" s="47">
        <v>0</v>
      </c>
      <c r="G35" s="47">
        <v>0</v>
      </c>
      <c r="H35" s="47">
        <f t="shared" si="9"/>
        <v>5314808</v>
      </c>
      <c r="I35" s="47">
        <f t="shared" si="10"/>
        <v>3072410</v>
      </c>
      <c r="J35" s="47">
        <v>130031</v>
      </c>
      <c r="K35" s="47">
        <v>171423</v>
      </c>
      <c r="L35" s="47">
        <v>0</v>
      </c>
      <c r="M35" s="47">
        <f>C35-(F35+J35+K35+L35+N35+O35+P35+Q35+R35)</f>
        <v>2770956</v>
      </c>
      <c r="N35" s="47">
        <v>0</v>
      </c>
      <c r="O35" s="47">
        <v>0</v>
      </c>
      <c r="P35" s="47">
        <v>0</v>
      </c>
      <c r="Q35" s="47">
        <v>0</v>
      </c>
      <c r="R35" s="47">
        <v>2242398</v>
      </c>
      <c r="S35" s="47">
        <f t="shared" si="1"/>
        <v>5013354</v>
      </c>
      <c r="T35" s="53">
        <f t="shared" si="2"/>
        <v>0.09811646232110949</v>
      </c>
    </row>
    <row r="36" spans="1:20" s="54" customFormat="1" ht="24.75" customHeight="1">
      <c r="A36" s="51">
        <v>2.4</v>
      </c>
      <c r="B36" s="52" t="s">
        <v>60</v>
      </c>
      <c r="C36" s="47">
        <f>SUM(D36:E36)</f>
        <v>12094922</v>
      </c>
      <c r="D36" s="47">
        <v>6552450</v>
      </c>
      <c r="E36" s="47">
        <v>5542472</v>
      </c>
      <c r="F36" s="47">
        <v>1820</v>
      </c>
      <c r="G36" s="47">
        <v>0</v>
      </c>
      <c r="H36" s="47">
        <f t="shared" si="9"/>
        <v>12093102</v>
      </c>
      <c r="I36" s="47">
        <f t="shared" si="10"/>
        <v>2429822</v>
      </c>
      <c r="J36" s="47">
        <v>167798</v>
      </c>
      <c r="K36" s="47">
        <v>0</v>
      </c>
      <c r="L36" s="47">
        <v>0</v>
      </c>
      <c r="M36" s="47">
        <f>C36-(F36+J36+K36+L36+N36+O36+P36+Q36+R36)</f>
        <v>2262024</v>
      </c>
      <c r="N36" s="47">
        <v>0</v>
      </c>
      <c r="O36" s="47">
        <v>0</v>
      </c>
      <c r="P36" s="47">
        <v>0</v>
      </c>
      <c r="Q36" s="47">
        <v>0</v>
      </c>
      <c r="R36" s="47">
        <v>9663280</v>
      </c>
      <c r="S36" s="47">
        <f t="shared" si="1"/>
        <v>11925304</v>
      </c>
      <c r="T36" s="53">
        <f t="shared" si="2"/>
        <v>0.06905773344714139</v>
      </c>
    </row>
    <row r="37" spans="1:20" s="54" customFormat="1" ht="24.75" customHeight="1">
      <c r="A37" s="51">
        <v>2.5</v>
      </c>
      <c r="B37" s="52" t="s">
        <v>61</v>
      </c>
      <c r="C37" s="47">
        <f>SUM(D37:E37)</f>
        <v>845910</v>
      </c>
      <c r="D37" s="47">
        <v>407827</v>
      </c>
      <c r="E37" s="47">
        <v>438083</v>
      </c>
      <c r="F37" s="47">
        <v>400</v>
      </c>
      <c r="G37" s="47">
        <v>0</v>
      </c>
      <c r="H37" s="47">
        <f t="shared" si="9"/>
        <v>845510</v>
      </c>
      <c r="I37" s="47">
        <f t="shared" si="10"/>
        <v>566817</v>
      </c>
      <c r="J37" s="47">
        <v>108610</v>
      </c>
      <c r="K37" s="47">
        <v>0</v>
      </c>
      <c r="L37" s="47">
        <v>0</v>
      </c>
      <c r="M37" s="47">
        <f>C37-(F37+J37+K37+L37+N37+O37+P37+Q37+R37)</f>
        <v>458207</v>
      </c>
      <c r="N37" s="47">
        <v>0</v>
      </c>
      <c r="O37" s="47">
        <v>0</v>
      </c>
      <c r="P37" s="47">
        <v>0</v>
      </c>
      <c r="Q37" s="47">
        <v>0</v>
      </c>
      <c r="R37" s="47">
        <v>278693</v>
      </c>
      <c r="S37" s="47">
        <f t="shared" si="1"/>
        <v>736900</v>
      </c>
      <c r="T37" s="53">
        <f t="shared" si="2"/>
        <v>0.19161387184929174</v>
      </c>
    </row>
    <row r="38" spans="1:20" s="54" customFormat="1" ht="24.75" customHeight="1">
      <c r="A38" s="56">
        <v>3</v>
      </c>
      <c r="B38" s="50" t="s">
        <v>62</v>
      </c>
      <c r="C38" s="59">
        <f>D38+E38</f>
        <v>53331468</v>
      </c>
      <c r="D38" s="59">
        <f>SUM(D39:D44)</f>
        <v>29002678</v>
      </c>
      <c r="E38" s="59">
        <f>SUM(E39:E44)</f>
        <v>24328790</v>
      </c>
      <c r="F38" s="59">
        <f>SUM(F39:F44)</f>
        <v>1211747</v>
      </c>
      <c r="G38" s="59">
        <f>SUM(G39:G44)</f>
        <v>0</v>
      </c>
      <c r="H38" s="59">
        <f t="shared" si="9"/>
        <v>52119721</v>
      </c>
      <c r="I38" s="59">
        <f t="shared" si="10"/>
        <v>33210297</v>
      </c>
      <c r="J38" s="59">
        <f aca="true" t="shared" si="13" ref="J38:R38">SUM(J39:J44)</f>
        <v>9020450</v>
      </c>
      <c r="K38" s="59">
        <f t="shared" si="13"/>
        <v>1918547</v>
      </c>
      <c r="L38" s="59">
        <f t="shared" si="13"/>
        <v>0</v>
      </c>
      <c r="M38" s="59">
        <f t="shared" si="13"/>
        <v>21424100</v>
      </c>
      <c r="N38" s="59">
        <f t="shared" si="13"/>
        <v>847200</v>
      </c>
      <c r="O38" s="59">
        <f t="shared" si="13"/>
        <v>0</v>
      </c>
      <c r="P38" s="59">
        <f t="shared" si="13"/>
        <v>0</v>
      </c>
      <c r="Q38" s="59">
        <f t="shared" si="13"/>
        <v>0</v>
      </c>
      <c r="R38" s="59">
        <f t="shared" si="13"/>
        <v>18909424</v>
      </c>
      <c r="S38" s="59">
        <f t="shared" si="1"/>
        <v>41180724</v>
      </c>
      <c r="T38" s="61">
        <f t="shared" si="2"/>
        <v>0.3293857022717984</v>
      </c>
    </row>
    <row r="39" spans="1:20" ht="24.75" customHeight="1">
      <c r="A39" s="51">
        <v>3.1</v>
      </c>
      <c r="B39" s="52" t="s">
        <v>63</v>
      </c>
      <c r="C39" s="47">
        <f aca="true" t="shared" si="14" ref="C39:C44">SUM(D39:E39)</f>
        <v>3754984</v>
      </c>
      <c r="D39" s="47">
        <v>1290777</v>
      </c>
      <c r="E39" s="47">
        <v>2464207</v>
      </c>
      <c r="F39" s="47">
        <v>1100</v>
      </c>
      <c r="G39" s="47">
        <v>0</v>
      </c>
      <c r="H39" s="47">
        <f t="shared" si="9"/>
        <v>3753884</v>
      </c>
      <c r="I39" s="47">
        <f t="shared" si="10"/>
        <v>3559944</v>
      </c>
      <c r="J39" s="47">
        <v>182915</v>
      </c>
      <c r="K39" s="47">
        <v>0</v>
      </c>
      <c r="L39" s="47">
        <v>0</v>
      </c>
      <c r="M39" s="47">
        <f aca="true" t="shared" si="15" ref="M39:M44">C39-(F39+J39+K39+L39+N39+O39+P39+Q39+R39)</f>
        <v>2529829</v>
      </c>
      <c r="N39" s="47">
        <v>847200</v>
      </c>
      <c r="O39" s="47">
        <v>0</v>
      </c>
      <c r="P39" s="47">
        <v>0</v>
      </c>
      <c r="Q39" s="47">
        <v>0</v>
      </c>
      <c r="R39" s="47">
        <v>193940</v>
      </c>
      <c r="S39" s="47">
        <f t="shared" si="1"/>
        <v>3570969</v>
      </c>
      <c r="T39" s="53">
        <f t="shared" si="2"/>
        <v>0.05138142622468218</v>
      </c>
    </row>
    <row r="40" spans="1:20" s="54" customFormat="1" ht="24.75" customHeight="1">
      <c r="A40" s="51">
        <v>3.2</v>
      </c>
      <c r="B40" s="52" t="s">
        <v>64</v>
      </c>
      <c r="C40" s="47">
        <f t="shared" si="14"/>
        <v>2233731</v>
      </c>
      <c r="D40" s="47">
        <v>1151450</v>
      </c>
      <c r="E40" s="47">
        <v>1082281</v>
      </c>
      <c r="F40" s="47">
        <v>13300</v>
      </c>
      <c r="G40" s="47">
        <v>0</v>
      </c>
      <c r="H40" s="47">
        <f t="shared" si="9"/>
        <v>2220431</v>
      </c>
      <c r="I40" s="47">
        <f t="shared" si="10"/>
        <v>1087161</v>
      </c>
      <c r="J40" s="47">
        <v>510732</v>
      </c>
      <c r="K40" s="47">
        <v>0</v>
      </c>
      <c r="L40" s="47">
        <v>0</v>
      </c>
      <c r="M40" s="47">
        <f t="shared" si="15"/>
        <v>576429</v>
      </c>
      <c r="N40" s="47">
        <v>0</v>
      </c>
      <c r="O40" s="47">
        <v>0</v>
      </c>
      <c r="P40" s="47">
        <v>0</v>
      </c>
      <c r="Q40" s="47">
        <v>0</v>
      </c>
      <c r="R40" s="47">
        <v>1133270</v>
      </c>
      <c r="S40" s="47">
        <f t="shared" si="1"/>
        <v>1709699</v>
      </c>
      <c r="T40" s="53">
        <f t="shared" si="2"/>
        <v>0.469785064033754</v>
      </c>
    </row>
    <row r="41" spans="1:20" ht="24.75" customHeight="1">
      <c r="A41" s="51">
        <v>3.3</v>
      </c>
      <c r="B41" s="52" t="s">
        <v>65</v>
      </c>
      <c r="C41" s="47">
        <f t="shared" si="14"/>
        <v>10933986</v>
      </c>
      <c r="D41" s="47">
        <v>3069729</v>
      </c>
      <c r="E41" s="47">
        <v>7864257</v>
      </c>
      <c r="F41" s="47">
        <v>44401</v>
      </c>
      <c r="G41" s="47">
        <v>0</v>
      </c>
      <c r="H41" s="47">
        <f t="shared" si="9"/>
        <v>10889585</v>
      </c>
      <c r="I41" s="47">
        <f t="shared" si="10"/>
        <v>7547332</v>
      </c>
      <c r="J41" s="47">
        <v>1308343</v>
      </c>
      <c r="K41" s="47">
        <v>406500</v>
      </c>
      <c r="L41" s="47">
        <v>0</v>
      </c>
      <c r="M41" s="47">
        <f t="shared" si="15"/>
        <v>5832489</v>
      </c>
      <c r="N41" s="47">
        <v>0</v>
      </c>
      <c r="O41" s="47">
        <v>0</v>
      </c>
      <c r="P41" s="47">
        <v>0</v>
      </c>
      <c r="Q41" s="47">
        <v>0</v>
      </c>
      <c r="R41" s="47">
        <v>3342253</v>
      </c>
      <c r="S41" s="47">
        <f t="shared" si="1"/>
        <v>9174742</v>
      </c>
      <c r="T41" s="53">
        <f t="shared" si="2"/>
        <v>0.2272118147181017</v>
      </c>
    </row>
    <row r="42" spans="1:20" s="54" customFormat="1" ht="24.75" customHeight="1">
      <c r="A42" s="51">
        <v>3.4</v>
      </c>
      <c r="B42" s="52" t="s">
        <v>66</v>
      </c>
      <c r="C42" s="47">
        <f t="shared" si="14"/>
        <v>16919907</v>
      </c>
      <c r="D42" s="47">
        <v>12898475</v>
      </c>
      <c r="E42" s="47">
        <v>4021432</v>
      </c>
      <c r="F42" s="47">
        <v>101624</v>
      </c>
      <c r="G42" s="47">
        <v>0</v>
      </c>
      <c r="H42" s="47">
        <f t="shared" si="9"/>
        <v>16818283</v>
      </c>
      <c r="I42" s="47">
        <f t="shared" si="10"/>
        <v>7422746</v>
      </c>
      <c r="J42" s="47">
        <v>1868445</v>
      </c>
      <c r="K42" s="47">
        <v>783282</v>
      </c>
      <c r="L42" s="47">
        <v>0</v>
      </c>
      <c r="M42" s="47">
        <f t="shared" si="15"/>
        <v>4771019</v>
      </c>
      <c r="N42" s="47">
        <v>0</v>
      </c>
      <c r="O42" s="47">
        <v>0</v>
      </c>
      <c r="P42" s="47">
        <v>0</v>
      </c>
      <c r="Q42" s="47">
        <v>0</v>
      </c>
      <c r="R42" s="47">
        <v>9395537</v>
      </c>
      <c r="S42" s="47">
        <f t="shared" si="1"/>
        <v>14166556</v>
      </c>
      <c r="T42" s="53">
        <f t="shared" si="2"/>
        <v>0.35724339752431244</v>
      </c>
    </row>
    <row r="43" spans="1:20" s="54" customFormat="1" ht="24.75" customHeight="1">
      <c r="A43" s="51">
        <v>3.5</v>
      </c>
      <c r="B43" s="52" t="s">
        <v>67</v>
      </c>
      <c r="C43" s="47">
        <f t="shared" si="14"/>
        <v>4715397</v>
      </c>
      <c r="D43" s="47">
        <v>2939731</v>
      </c>
      <c r="E43" s="47">
        <v>1775666</v>
      </c>
      <c r="F43" s="47">
        <v>0</v>
      </c>
      <c r="G43" s="47">
        <v>0</v>
      </c>
      <c r="H43" s="47">
        <f t="shared" si="9"/>
        <v>4715397</v>
      </c>
      <c r="I43" s="47">
        <f t="shared" si="10"/>
        <v>3907848</v>
      </c>
      <c r="J43" s="47">
        <v>1016520</v>
      </c>
      <c r="K43" s="47">
        <v>21850</v>
      </c>
      <c r="L43" s="47">
        <v>0</v>
      </c>
      <c r="M43" s="47">
        <f t="shared" si="15"/>
        <v>2869478</v>
      </c>
      <c r="N43" s="47">
        <v>0</v>
      </c>
      <c r="O43" s="47">
        <v>0</v>
      </c>
      <c r="P43" s="47">
        <v>0</v>
      </c>
      <c r="Q43" s="47">
        <v>0</v>
      </c>
      <c r="R43" s="47">
        <v>807549</v>
      </c>
      <c r="S43" s="47">
        <f t="shared" si="1"/>
        <v>3677027</v>
      </c>
      <c r="T43" s="53">
        <f t="shared" si="2"/>
        <v>0.26571401958315677</v>
      </c>
    </row>
    <row r="44" spans="1:20" s="54" customFormat="1" ht="24.75" customHeight="1">
      <c r="A44" s="51">
        <v>3.6</v>
      </c>
      <c r="B44" s="52" t="s">
        <v>68</v>
      </c>
      <c r="C44" s="47">
        <f t="shared" si="14"/>
        <v>14773463</v>
      </c>
      <c r="D44" s="47">
        <v>7652516</v>
      </c>
      <c r="E44" s="47">
        <v>7120947</v>
      </c>
      <c r="F44" s="47">
        <v>1051322</v>
      </c>
      <c r="G44" s="47">
        <v>0</v>
      </c>
      <c r="H44" s="47">
        <f t="shared" si="9"/>
        <v>13722141</v>
      </c>
      <c r="I44" s="47">
        <f t="shared" si="10"/>
        <v>9685266</v>
      </c>
      <c r="J44" s="47">
        <v>4133495</v>
      </c>
      <c r="K44" s="47">
        <v>706915</v>
      </c>
      <c r="L44" s="47">
        <v>0</v>
      </c>
      <c r="M44" s="47">
        <f t="shared" si="15"/>
        <v>4844856</v>
      </c>
      <c r="N44" s="47">
        <v>0</v>
      </c>
      <c r="O44" s="47">
        <v>0</v>
      </c>
      <c r="P44" s="47">
        <v>0</v>
      </c>
      <c r="Q44" s="47">
        <v>0</v>
      </c>
      <c r="R44" s="47">
        <v>4036875</v>
      </c>
      <c r="S44" s="47">
        <f t="shared" si="1"/>
        <v>8881731</v>
      </c>
      <c r="T44" s="53">
        <f t="shared" si="2"/>
        <v>0.49977047610256653</v>
      </c>
    </row>
    <row r="45" spans="1:20" s="54" customFormat="1" ht="24.75" customHeight="1">
      <c r="A45" s="56">
        <v>4</v>
      </c>
      <c r="B45" s="50" t="s">
        <v>69</v>
      </c>
      <c r="C45" s="59">
        <f>D45+E45</f>
        <v>13474253</v>
      </c>
      <c r="D45" s="59">
        <f>SUM(D46:D49)</f>
        <v>4980460</v>
      </c>
      <c r="E45" s="59">
        <f>SUM(E46:E49)</f>
        <v>8493793</v>
      </c>
      <c r="F45" s="59">
        <f>SUM(F46:F49)</f>
        <v>997318</v>
      </c>
      <c r="G45" s="59">
        <f>SUM(G46:G49)</f>
        <v>0</v>
      </c>
      <c r="H45" s="59">
        <f t="shared" si="9"/>
        <v>12476935</v>
      </c>
      <c r="I45" s="59">
        <f t="shared" si="10"/>
        <v>9993893</v>
      </c>
      <c r="J45" s="59">
        <f aca="true" t="shared" si="16" ref="J45:R45">SUM(J46:J49)</f>
        <v>2393442</v>
      </c>
      <c r="K45" s="59">
        <f t="shared" si="16"/>
        <v>852852</v>
      </c>
      <c r="L45" s="59">
        <f t="shared" si="16"/>
        <v>0</v>
      </c>
      <c r="M45" s="59">
        <f t="shared" si="16"/>
        <v>6747599</v>
      </c>
      <c r="N45" s="59">
        <f t="shared" si="16"/>
        <v>0</v>
      </c>
      <c r="O45" s="59">
        <f t="shared" si="16"/>
        <v>0</v>
      </c>
      <c r="P45" s="59">
        <f t="shared" si="16"/>
        <v>0</v>
      </c>
      <c r="Q45" s="59">
        <f t="shared" si="16"/>
        <v>0</v>
      </c>
      <c r="R45" s="59">
        <f t="shared" si="16"/>
        <v>2483042</v>
      </c>
      <c r="S45" s="59">
        <f t="shared" si="1"/>
        <v>9230641</v>
      </c>
      <c r="T45" s="53">
        <f t="shared" si="2"/>
        <v>0.32482777232055615</v>
      </c>
    </row>
    <row r="46" spans="1:20" ht="24.75" customHeight="1">
      <c r="A46" s="51">
        <v>4.1</v>
      </c>
      <c r="B46" s="52" t="s">
        <v>70</v>
      </c>
      <c r="C46" s="47">
        <f>SUM(D46:E46)</f>
        <v>2604810</v>
      </c>
      <c r="D46" s="47">
        <v>1519146</v>
      </c>
      <c r="E46" s="47">
        <v>1085664</v>
      </c>
      <c r="F46" s="47">
        <v>20657</v>
      </c>
      <c r="G46" s="47">
        <v>0</v>
      </c>
      <c r="H46" s="47">
        <f t="shared" si="9"/>
        <v>2584153</v>
      </c>
      <c r="I46" s="47">
        <f t="shared" si="10"/>
        <v>2386869</v>
      </c>
      <c r="J46" s="47">
        <v>474243</v>
      </c>
      <c r="K46" s="47">
        <v>0</v>
      </c>
      <c r="L46" s="47">
        <v>0</v>
      </c>
      <c r="M46" s="47">
        <f>C46-(F46+J46+K46+L46+N46+O46+P46+Q46+R46)</f>
        <v>1912626</v>
      </c>
      <c r="N46" s="47">
        <v>0</v>
      </c>
      <c r="O46" s="47">
        <v>0</v>
      </c>
      <c r="P46" s="47">
        <v>0</v>
      </c>
      <c r="Q46" s="47">
        <v>0</v>
      </c>
      <c r="R46" s="47">
        <v>197284</v>
      </c>
      <c r="S46" s="47">
        <f t="shared" si="1"/>
        <v>2109910</v>
      </c>
      <c r="T46" s="53">
        <f t="shared" si="2"/>
        <v>0.19868832348989407</v>
      </c>
    </row>
    <row r="47" spans="1:20" s="54" customFormat="1" ht="24.75" customHeight="1">
      <c r="A47" s="51">
        <v>4.2</v>
      </c>
      <c r="B47" s="52" t="s">
        <v>71</v>
      </c>
      <c r="C47" s="47">
        <f>SUM(D47:E47)</f>
        <v>1471313</v>
      </c>
      <c r="D47" s="47">
        <v>1037836</v>
      </c>
      <c r="E47" s="47">
        <v>433477</v>
      </c>
      <c r="F47" s="47">
        <v>200</v>
      </c>
      <c r="G47" s="47">
        <v>0</v>
      </c>
      <c r="H47" s="47">
        <f t="shared" si="9"/>
        <v>1471113</v>
      </c>
      <c r="I47" s="47">
        <f t="shared" si="10"/>
        <v>518082</v>
      </c>
      <c r="J47" s="47">
        <v>403241</v>
      </c>
      <c r="K47" s="47">
        <v>3965</v>
      </c>
      <c r="L47" s="47">
        <v>0</v>
      </c>
      <c r="M47" s="47">
        <f>C47-(F47+J47+K47+L47+N47+O47+P47+Q47+R47)</f>
        <v>110876</v>
      </c>
      <c r="N47" s="47">
        <v>0</v>
      </c>
      <c r="O47" s="47">
        <v>0</v>
      </c>
      <c r="P47" s="47">
        <v>0</v>
      </c>
      <c r="Q47" s="47">
        <v>0</v>
      </c>
      <c r="R47" s="47">
        <v>953031</v>
      </c>
      <c r="S47" s="47">
        <f t="shared" si="1"/>
        <v>1063907</v>
      </c>
      <c r="T47" s="53">
        <f t="shared" si="2"/>
        <v>0.785987546372968</v>
      </c>
    </row>
    <row r="48" spans="1:20" ht="24.75" customHeight="1">
      <c r="A48" s="51">
        <v>4.3</v>
      </c>
      <c r="B48" s="52" t="s">
        <v>72</v>
      </c>
      <c r="C48" s="47">
        <f>SUM(D48:E48)</f>
        <v>2878373</v>
      </c>
      <c r="D48" s="47">
        <v>405718</v>
      </c>
      <c r="E48" s="47">
        <v>2472655</v>
      </c>
      <c r="F48" s="47">
        <v>503561</v>
      </c>
      <c r="G48" s="47">
        <v>0</v>
      </c>
      <c r="H48" s="47">
        <f t="shared" si="9"/>
        <v>2374812</v>
      </c>
      <c r="I48" s="47">
        <f t="shared" si="10"/>
        <v>1391424</v>
      </c>
      <c r="J48" s="47">
        <v>554518</v>
      </c>
      <c r="K48" s="47">
        <v>0</v>
      </c>
      <c r="L48" s="47">
        <v>0</v>
      </c>
      <c r="M48" s="47">
        <f>C48-(F48+J48+K48+L48+N48+O48+P48+Q48+R48)</f>
        <v>836906</v>
      </c>
      <c r="N48" s="47">
        <v>0</v>
      </c>
      <c r="O48" s="47">
        <v>0</v>
      </c>
      <c r="P48" s="47">
        <v>0</v>
      </c>
      <c r="Q48" s="47">
        <v>0</v>
      </c>
      <c r="R48" s="47">
        <v>983388</v>
      </c>
      <c r="S48" s="47">
        <f t="shared" si="1"/>
        <v>1820294</v>
      </c>
      <c r="T48" s="53">
        <f t="shared" si="2"/>
        <v>0.3985255393036199</v>
      </c>
    </row>
    <row r="49" spans="1:20" s="54" customFormat="1" ht="24.75" customHeight="1">
      <c r="A49" s="51">
        <v>4.4</v>
      </c>
      <c r="B49" s="52" t="s">
        <v>73</v>
      </c>
      <c r="C49" s="47">
        <f>SUM(D49:E49)</f>
        <v>6519757</v>
      </c>
      <c r="D49" s="47">
        <v>2017760</v>
      </c>
      <c r="E49" s="47">
        <v>4501997</v>
      </c>
      <c r="F49" s="47">
        <v>472900</v>
      </c>
      <c r="G49" s="47">
        <v>0</v>
      </c>
      <c r="H49" s="47">
        <f t="shared" si="9"/>
        <v>6046857</v>
      </c>
      <c r="I49" s="47">
        <f t="shared" si="10"/>
        <v>5697518</v>
      </c>
      <c r="J49" s="47">
        <v>961440</v>
      </c>
      <c r="K49" s="47">
        <v>848887</v>
      </c>
      <c r="L49" s="47">
        <v>0</v>
      </c>
      <c r="M49" s="47">
        <f>C49-(F49+J49+K49+L49+N49+O49+P49+Q49+R49)</f>
        <v>3887191</v>
      </c>
      <c r="N49" s="47">
        <v>0</v>
      </c>
      <c r="O49" s="47">
        <v>0</v>
      </c>
      <c r="P49" s="47">
        <v>0</v>
      </c>
      <c r="Q49" s="47">
        <v>0</v>
      </c>
      <c r="R49" s="47">
        <v>349339</v>
      </c>
      <c r="S49" s="47">
        <f t="shared" si="1"/>
        <v>4236530</v>
      </c>
      <c r="T49" s="53">
        <f t="shared" si="2"/>
        <v>0.31773958414874687</v>
      </c>
    </row>
    <row r="50" spans="1:20" s="54" customFormat="1" ht="24.75" customHeight="1">
      <c r="A50" s="56">
        <v>5</v>
      </c>
      <c r="B50" s="50" t="s">
        <v>74</v>
      </c>
      <c r="C50" s="59">
        <f>D50+E50</f>
        <v>17049326</v>
      </c>
      <c r="D50" s="59">
        <f>SUM(D51:D54)</f>
        <v>10077293</v>
      </c>
      <c r="E50" s="59">
        <f>SUM(E51:E54)</f>
        <v>6972033</v>
      </c>
      <c r="F50" s="59">
        <f>SUM(F51:F54)</f>
        <v>51719</v>
      </c>
      <c r="G50" s="59">
        <f>SUM(G51:G54)</f>
        <v>0</v>
      </c>
      <c r="H50" s="59">
        <f t="shared" si="9"/>
        <v>16997607</v>
      </c>
      <c r="I50" s="59">
        <f t="shared" si="10"/>
        <v>13873987</v>
      </c>
      <c r="J50" s="59">
        <f aca="true" t="shared" si="17" ref="J50:R50">SUM(J51:J54)</f>
        <v>2249959</v>
      </c>
      <c r="K50" s="59">
        <f t="shared" si="17"/>
        <v>401533</v>
      </c>
      <c r="L50" s="59">
        <f t="shared" si="17"/>
        <v>43003</v>
      </c>
      <c r="M50" s="59">
        <f t="shared" si="17"/>
        <v>9356136</v>
      </c>
      <c r="N50" s="59">
        <f t="shared" si="17"/>
        <v>1770620</v>
      </c>
      <c r="O50" s="59">
        <f t="shared" si="17"/>
        <v>52736</v>
      </c>
      <c r="P50" s="59">
        <f t="shared" si="17"/>
        <v>0</v>
      </c>
      <c r="Q50" s="59">
        <f t="shared" si="17"/>
        <v>0</v>
      </c>
      <c r="R50" s="59">
        <f t="shared" si="17"/>
        <v>3123620</v>
      </c>
      <c r="S50" s="59">
        <f t="shared" si="1"/>
        <v>14303112</v>
      </c>
      <c r="T50" s="61">
        <f t="shared" si="2"/>
        <v>0.19111247545496474</v>
      </c>
    </row>
    <row r="51" spans="1:20" ht="24.75" customHeight="1">
      <c r="A51" s="51">
        <v>5.1</v>
      </c>
      <c r="B51" s="52" t="s">
        <v>75</v>
      </c>
      <c r="C51" s="47">
        <f>SUM(D51:E51)</f>
        <v>5864689</v>
      </c>
      <c r="D51" s="47">
        <v>2342844</v>
      </c>
      <c r="E51" s="47">
        <v>3521845</v>
      </c>
      <c r="F51" s="47">
        <v>12400</v>
      </c>
      <c r="G51" s="47">
        <v>0</v>
      </c>
      <c r="H51" s="47">
        <f t="shared" si="9"/>
        <v>5852289</v>
      </c>
      <c r="I51" s="47">
        <f t="shared" si="10"/>
        <v>4784122</v>
      </c>
      <c r="J51" s="47">
        <v>1665617</v>
      </c>
      <c r="K51" s="47">
        <v>10374</v>
      </c>
      <c r="L51" s="47">
        <v>3667</v>
      </c>
      <c r="M51" s="47">
        <f>C51-(F51+J51+K51+L51+N51+O51+P51+Q51+R51)</f>
        <v>2757528</v>
      </c>
      <c r="N51" s="47">
        <v>294200</v>
      </c>
      <c r="O51" s="47">
        <v>52736</v>
      </c>
      <c r="P51" s="47">
        <v>0</v>
      </c>
      <c r="Q51" s="47">
        <v>0</v>
      </c>
      <c r="R51" s="47">
        <v>1068167</v>
      </c>
      <c r="S51" s="47">
        <f t="shared" si="1"/>
        <v>4172631</v>
      </c>
      <c r="T51" s="53">
        <f t="shared" si="2"/>
        <v>0.3503236330511638</v>
      </c>
    </row>
    <row r="52" spans="1:20" s="54" customFormat="1" ht="24.75" customHeight="1">
      <c r="A52" s="51">
        <v>5.2</v>
      </c>
      <c r="B52" s="52" t="s">
        <v>76</v>
      </c>
      <c r="C52" s="47">
        <f>SUM(D52:E52)</f>
        <v>233766</v>
      </c>
      <c r="D52" s="47">
        <v>204264</v>
      </c>
      <c r="E52" s="47">
        <v>29502</v>
      </c>
      <c r="F52" s="47">
        <v>0</v>
      </c>
      <c r="G52" s="47">
        <v>0</v>
      </c>
      <c r="H52" s="47">
        <f t="shared" si="9"/>
        <v>233766</v>
      </c>
      <c r="I52" s="47">
        <f t="shared" si="10"/>
        <v>172766</v>
      </c>
      <c r="J52" s="47">
        <v>87702</v>
      </c>
      <c r="K52" s="47">
        <v>42503</v>
      </c>
      <c r="L52" s="47">
        <v>0</v>
      </c>
      <c r="M52" s="47">
        <f>C52-(F52+J52+K52+L52+N52+O52+P52+Q52+R52)</f>
        <v>42561</v>
      </c>
      <c r="N52" s="47">
        <v>0</v>
      </c>
      <c r="O52" s="47">
        <v>0</v>
      </c>
      <c r="P52" s="47">
        <v>0</v>
      </c>
      <c r="Q52" s="47">
        <v>0</v>
      </c>
      <c r="R52" s="47">
        <v>61000</v>
      </c>
      <c r="S52" s="47">
        <f t="shared" si="1"/>
        <v>103561</v>
      </c>
      <c r="T52" s="53">
        <f t="shared" si="2"/>
        <v>0.7536494449139298</v>
      </c>
    </row>
    <row r="53" spans="1:20" ht="24.75" customHeight="1">
      <c r="A53" s="51">
        <v>5.3</v>
      </c>
      <c r="B53" s="52" t="s">
        <v>77</v>
      </c>
      <c r="C53" s="47">
        <f>SUM(D53:E53)</f>
        <v>7399125</v>
      </c>
      <c r="D53" s="47">
        <v>5561662</v>
      </c>
      <c r="E53" s="47">
        <v>1837463</v>
      </c>
      <c r="F53" s="47">
        <v>200</v>
      </c>
      <c r="G53" s="47">
        <v>0</v>
      </c>
      <c r="H53" s="47">
        <f t="shared" si="9"/>
        <v>7398925</v>
      </c>
      <c r="I53" s="47">
        <f t="shared" si="10"/>
        <v>5932702</v>
      </c>
      <c r="J53" s="47">
        <v>278983</v>
      </c>
      <c r="K53" s="47">
        <v>100000</v>
      </c>
      <c r="L53" s="47">
        <v>0</v>
      </c>
      <c r="M53" s="47">
        <f>C53-(F53+J53+K53+L53+N53+O53+P53+Q53+R53)</f>
        <v>4077299</v>
      </c>
      <c r="N53" s="47">
        <v>1476420</v>
      </c>
      <c r="O53" s="47">
        <v>0</v>
      </c>
      <c r="P53" s="47">
        <v>0</v>
      </c>
      <c r="Q53" s="47">
        <v>0</v>
      </c>
      <c r="R53" s="47">
        <v>1466223</v>
      </c>
      <c r="S53" s="47">
        <f t="shared" si="1"/>
        <v>7019942</v>
      </c>
      <c r="T53" s="53">
        <f t="shared" si="2"/>
        <v>0.06388033648074688</v>
      </c>
    </row>
    <row r="54" spans="1:20" s="54" customFormat="1" ht="24.75" customHeight="1">
      <c r="A54" s="51">
        <v>5.4</v>
      </c>
      <c r="B54" s="52" t="s">
        <v>78</v>
      </c>
      <c r="C54" s="47">
        <f>SUM(D54:E54)</f>
        <v>3551746</v>
      </c>
      <c r="D54" s="47">
        <v>1968523</v>
      </c>
      <c r="E54" s="47">
        <v>1583223</v>
      </c>
      <c r="F54" s="47">
        <v>39119</v>
      </c>
      <c r="G54" s="47">
        <v>0</v>
      </c>
      <c r="H54" s="47">
        <f t="shared" si="9"/>
        <v>3512627</v>
      </c>
      <c r="I54" s="47">
        <f t="shared" si="10"/>
        <v>2984397</v>
      </c>
      <c r="J54" s="47">
        <v>217657</v>
      </c>
      <c r="K54" s="47">
        <v>248656</v>
      </c>
      <c r="L54" s="47">
        <v>39336</v>
      </c>
      <c r="M54" s="47">
        <f>C54-(F54+J54+K54+L54+N54+O54+P54+Q54+R54)</f>
        <v>2478748</v>
      </c>
      <c r="N54" s="47">
        <v>0</v>
      </c>
      <c r="O54" s="47">
        <v>0</v>
      </c>
      <c r="P54" s="47">
        <v>0</v>
      </c>
      <c r="Q54" s="47">
        <v>0</v>
      </c>
      <c r="R54" s="47">
        <v>528230</v>
      </c>
      <c r="S54" s="47">
        <f t="shared" si="1"/>
        <v>3006978</v>
      </c>
      <c r="T54" s="53">
        <f t="shared" si="2"/>
        <v>0.15625032460493693</v>
      </c>
    </row>
    <row r="55" spans="1:20" s="54" customFormat="1" ht="24.75" customHeight="1">
      <c r="A55" s="56">
        <v>6</v>
      </c>
      <c r="B55" s="50" t="s">
        <v>79</v>
      </c>
      <c r="C55" s="47">
        <f>D55+E55</f>
        <v>53407927</v>
      </c>
      <c r="D55" s="47">
        <f>SUM(D56:D59)</f>
        <v>45743884</v>
      </c>
      <c r="E55" s="47">
        <f>SUM(E56:E59)</f>
        <v>7664043</v>
      </c>
      <c r="F55" s="47">
        <f>SUM(F56:F59)</f>
        <v>24943</v>
      </c>
      <c r="G55" s="47">
        <f>SUM(G56:G59)</f>
        <v>0</v>
      </c>
      <c r="H55" s="47">
        <f t="shared" si="9"/>
        <v>53382984</v>
      </c>
      <c r="I55" s="47">
        <f t="shared" si="10"/>
        <v>15679943</v>
      </c>
      <c r="J55" s="47">
        <f aca="true" t="shared" si="18" ref="J55:R55">SUM(J56:J59)</f>
        <v>2037138</v>
      </c>
      <c r="K55" s="47">
        <f t="shared" si="18"/>
        <v>0</v>
      </c>
      <c r="L55" s="47">
        <f t="shared" si="18"/>
        <v>0</v>
      </c>
      <c r="M55" s="47">
        <f t="shared" si="18"/>
        <v>13434971</v>
      </c>
      <c r="N55" s="47">
        <f t="shared" si="18"/>
        <v>207834</v>
      </c>
      <c r="O55" s="47">
        <f t="shared" si="18"/>
        <v>0</v>
      </c>
      <c r="P55" s="47">
        <f t="shared" si="18"/>
        <v>0</v>
      </c>
      <c r="Q55" s="47">
        <f t="shared" si="18"/>
        <v>0</v>
      </c>
      <c r="R55" s="47">
        <f t="shared" si="18"/>
        <v>37703041</v>
      </c>
      <c r="S55" s="47">
        <f t="shared" si="1"/>
        <v>51345846</v>
      </c>
      <c r="T55" s="53">
        <f t="shared" si="2"/>
        <v>0.12991998759179163</v>
      </c>
    </row>
    <row r="56" spans="1:20" ht="24.75" customHeight="1">
      <c r="A56" s="51">
        <v>6.1</v>
      </c>
      <c r="B56" s="52" t="s">
        <v>80</v>
      </c>
      <c r="C56" s="47">
        <f>SUM(D56:E56)</f>
        <v>9910818</v>
      </c>
      <c r="D56" s="47">
        <v>5598722</v>
      </c>
      <c r="E56" s="47">
        <v>4312096</v>
      </c>
      <c r="F56" s="47">
        <v>18002</v>
      </c>
      <c r="G56" s="47">
        <v>0</v>
      </c>
      <c r="H56" s="47">
        <f t="shared" si="9"/>
        <v>9892816</v>
      </c>
      <c r="I56" s="47">
        <f t="shared" si="10"/>
        <v>5861590</v>
      </c>
      <c r="J56" s="47">
        <v>1022292</v>
      </c>
      <c r="K56" s="47">
        <v>0</v>
      </c>
      <c r="L56" s="47">
        <v>0</v>
      </c>
      <c r="M56" s="47">
        <f>C56-(F56+J56+K56+L56+N56+O56+P56+Q56+R56)</f>
        <v>4631464</v>
      </c>
      <c r="N56" s="47">
        <v>207834</v>
      </c>
      <c r="O56" s="47">
        <v>0</v>
      </c>
      <c r="P56" s="47">
        <v>0</v>
      </c>
      <c r="Q56" s="47">
        <v>0</v>
      </c>
      <c r="R56" s="47">
        <v>4031226</v>
      </c>
      <c r="S56" s="47">
        <f t="shared" si="1"/>
        <v>8870524</v>
      </c>
      <c r="T56" s="53">
        <f t="shared" si="2"/>
        <v>0.1744052381691657</v>
      </c>
    </row>
    <row r="57" spans="1:20" s="54" customFormat="1" ht="24.75" customHeight="1">
      <c r="A57" s="51">
        <v>6.2</v>
      </c>
      <c r="B57" s="52" t="s">
        <v>81</v>
      </c>
      <c r="C57" s="47">
        <f>SUM(D57:E57)</f>
        <v>5926025</v>
      </c>
      <c r="D57" s="47">
        <v>5458338</v>
      </c>
      <c r="E57" s="47">
        <v>467687</v>
      </c>
      <c r="F57" s="47">
        <v>2940</v>
      </c>
      <c r="G57" s="47">
        <v>0</v>
      </c>
      <c r="H57" s="47">
        <f t="shared" si="9"/>
        <v>5923085</v>
      </c>
      <c r="I57" s="47">
        <f t="shared" si="10"/>
        <v>5342975</v>
      </c>
      <c r="J57" s="47">
        <v>351134</v>
      </c>
      <c r="K57" s="47">
        <v>0</v>
      </c>
      <c r="L57" s="47">
        <v>0</v>
      </c>
      <c r="M57" s="47">
        <f>C57-(F57+J57+K57+L57+N57+O57+P57+Q57+R57)</f>
        <v>4991841</v>
      </c>
      <c r="N57" s="47">
        <v>0</v>
      </c>
      <c r="O57" s="47">
        <v>0</v>
      </c>
      <c r="P57" s="47">
        <v>0</v>
      </c>
      <c r="Q57" s="47">
        <v>0</v>
      </c>
      <c r="R57" s="47">
        <v>580110</v>
      </c>
      <c r="S57" s="47">
        <f t="shared" si="1"/>
        <v>5571951</v>
      </c>
      <c r="T57" s="53">
        <f t="shared" si="2"/>
        <v>0.06571881769987695</v>
      </c>
    </row>
    <row r="58" spans="1:20" ht="24.75" customHeight="1">
      <c r="A58" s="51">
        <v>6.3</v>
      </c>
      <c r="B58" s="52" t="s">
        <v>82</v>
      </c>
      <c r="C58" s="47">
        <f>SUM(D58:E58)</f>
        <v>37501780</v>
      </c>
      <c r="D58" s="47">
        <v>34686824</v>
      </c>
      <c r="E58" s="47">
        <v>2814956</v>
      </c>
      <c r="F58" s="47">
        <v>4001</v>
      </c>
      <c r="G58" s="47">
        <v>0</v>
      </c>
      <c r="H58" s="47">
        <f t="shared" si="9"/>
        <v>37497779</v>
      </c>
      <c r="I58" s="47">
        <f t="shared" si="10"/>
        <v>4406074</v>
      </c>
      <c r="J58" s="47">
        <v>595533</v>
      </c>
      <c r="K58" s="47">
        <v>0</v>
      </c>
      <c r="L58" s="47">
        <v>0</v>
      </c>
      <c r="M58" s="47">
        <f>C58-(F58+J58+K58+L58+N58+O58+P58+Q58+R58)</f>
        <v>3810541</v>
      </c>
      <c r="N58" s="47">
        <v>0</v>
      </c>
      <c r="O58" s="47">
        <v>0</v>
      </c>
      <c r="P58" s="47">
        <v>0</v>
      </c>
      <c r="Q58" s="47">
        <v>0</v>
      </c>
      <c r="R58" s="47">
        <v>33091705</v>
      </c>
      <c r="S58" s="47">
        <f t="shared" si="1"/>
        <v>36902246</v>
      </c>
      <c r="T58" s="53">
        <f t="shared" si="2"/>
        <v>0.13516182433613236</v>
      </c>
    </row>
    <row r="59" spans="1:20" s="54" customFormat="1" ht="24.75" customHeight="1">
      <c r="A59" s="51">
        <v>6.4</v>
      </c>
      <c r="B59" s="52" t="s">
        <v>83</v>
      </c>
      <c r="C59" s="47">
        <f>SUM(D59:E59)</f>
        <v>69304</v>
      </c>
      <c r="D59" s="47">
        <v>0</v>
      </c>
      <c r="E59" s="47">
        <v>69304</v>
      </c>
      <c r="F59" s="47">
        <v>0</v>
      </c>
      <c r="G59" s="47">
        <v>0</v>
      </c>
      <c r="H59" s="47">
        <f t="shared" si="9"/>
        <v>69304</v>
      </c>
      <c r="I59" s="47">
        <f t="shared" si="10"/>
        <v>69304</v>
      </c>
      <c r="J59" s="47">
        <v>68179</v>
      </c>
      <c r="K59" s="47">
        <v>0</v>
      </c>
      <c r="L59" s="47">
        <v>0</v>
      </c>
      <c r="M59" s="47">
        <f>C59-(F59+J59+K59+L59+N59+O59+P59+Q59+R59)</f>
        <v>1125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f t="shared" si="1"/>
        <v>1125</v>
      </c>
      <c r="T59" s="53">
        <f t="shared" si="2"/>
        <v>0.9837671707260764</v>
      </c>
    </row>
    <row r="60" spans="1:20" s="54" customFormat="1" ht="24.75" customHeight="1">
      <c r="A60" s="56">
        <v>7</v>
      </c>
      <c r="B60" s="50" t="s">
        <v>84</v>
      </c>
      <c r="C60" s="47">
        <f>D60+E60</f>
        <v>238837006</v>
      </c>
      <c r="D60" s="47">
        <f>SUM(D61:D64)</f>
        <v>207376359</v>
      </c>
      <c r="E60" s="47">
        <f>SUM(E61:E64)</f>
        <v>31460647</v>
      </c>
      <c r="F60" s="47">
        <f>SUM(F61:F64)</f>
        <v>334010</v>
      </c>
      <c r="G60" s="47">
        <f>SUM(G61:G64)</f>
        <v>0</v>
      </c>
      <c r="H60" s="47">
        <f t="shared" si="9"/>
        <v>238502996</v>
      </c>
      <c r="I60" s="47">
        <f t="shared" si="10"/>
        <v>115090428</v>
      </c>
      <c r="J60" s="47">
        <f aca="true" t="shared" si="19" ref="J60:R60">SUM(J61:J64)</f>
        <v>1676481</v>
      </c>
      <c r="K60" s="47">
        <f t="shared" si="19"/>
        <v>3714302</v>
      </c>
      <c r="L60" s="47">
        <f t="shared" si="19"/>
        <v>0</v>
      </c>
      <c r="M60" s="47">
        <f t="shared" si="19"/>
        <v>109699645</v>
      </c>
      <c r="N60" s="47">
        <f t="shared" si="19"/>
        <v>0</v>
      </c>
      <c r="O60" s="47">
        <f t="shared" si="19"/>
        <v>0</v>
      </c>
      <c r="P60" s="47">
        <f t="shared" si="19"/>
        <v>0</v>
      </c>
      <c r="Q60" s="47">
        <f t="shared" si="19"/>
        <v>0</v>
      </c>
      <c r="R60" s="47">
        <f t="shared" si="19"/>
        <v>123412568</v>
      </c>
      <c r="S60" s="47">
        <f t="shared" si="1"/>
        <v>233112213</v>
      </c>
      <c r="T60" s="53">
        <f t="shared" si="2"/>
        <v>0.046839542555181045</v>
      </c>
    </row>
    <row r="61" spans="1:20" ht="24.75" customHeight="1">
      <c r="A61" s="51">
        <v>7.1</v>
      </c>
      <c r="B61" s="52" t="s">
        <v>85</v>
      </c>
      <c r="C61" s="47">
        <f>SUM(D61:E61)</f>
        <v>10205984</v>
      </c>
      <c r="D61" s="47">
        <v>9019614</v>
      </c>
      <c r="E61" s="47">
        <v>1186370</v>
      </c>
      <c r="F61" s="47">
        <v>0</v>
      </c>
      <c r="G61" s="47">
        <v>0</v>
      </c>
      <c r="H61" s="47">
        <f t="shared" si="9"/>
        <v>10205984</v>
      </c>
      <c r="I61" s="47">
        <f t="shared" si="10"/>
        <v>6442277</v>
      </c>
      <c r="J61" s="47">
        <v>397960</v>
      </c>
      <c r="K61" s="47">
        <v>0</v>
      </c>
      <c r="L61" s="47">
        <v>0</v>
      </c>
      <c r="M61" s="47">
        <f>C61-(F61+J61+K61+L61+N61+O61+P61+Q61+R61)</f>
        <v>6044317</v>
      </c>
      <c r="N61" s="47">
        <v>0</v>
      </c>
      <c r="O61" s="47">
        <v>0</v>
      </c>
      <c r="P61" s="47">
        <v>0</v>
      </c>
      <c r="Q61" s="47">
        <v>0</v>
      </c>
      <c r="R61" s="47">
        <v>3763707</v>
      </c>
      <c r="S61" s="47">
        <f t="shared" si="1"/>
        <v>9808024</v>
      </c>
      <c r="T61" s="53">
        <f t="shared" si="2"/>
        <v>0.06177318982092822</v>
      </c>
    </row>
    <row r="62" spans="1:20" s="54" customFormat="1" ht="24.75" customHeight="1">
      <c r="A62" s="51">
        <v>7.2</v>
      </c>
      <c r="B62" s="52" t="s">
        <v>86</v>
      </c>
      <c r="C62" s="47">
        <f>SUM(D62:E62)</f>
        <v>135479583</v>
      </c>
      <c r="D62" s="47">
        <v>130696952</v>
      </c>
      <c r="E62" s="47">
        <v>4782631</v>
      </c>
      <c r="F62" s="47">
        <v>0</v>
      </c>
      <c r="G62" s="47">
        <v>0</v>
      </c>
      <c r="H62" s="47">
        <f t="shared" si="9"/>
        <v>135479583</v>
      </c>
      <c r="I62" s="47">
        <f t="shared" si="10"/>
        <v>56650906</v>
      </c>
      <c r="J62" s="47">
        <v>772144</v>
      </c>
      <c r="K62" s="47">
        <v>3240450</v>
      </c>
      <c r="L62" s="47">
        <v>0</v>
      </c>
      <c r="M62" s="47">
        <f>C62-(F62+J62+K62+L62+N62+O62+P62+Q62+R62)</f>
        <v>52638312</v>
      </c>
      <c r="N62" s="47">
        <v>0</v>
      </c>
      <c r="O62" s="47">
        <v>0</v>
      </c>
      <c r="P62" s="47">
        <v>0</v>
      </c>
      <c r="Q62" s="47">
        <v>0</v>
      </c>
      <c r="R62" s="47">
        <v>78828677</v>
      </c>
      <c r="S62" s="47">
        <f t="shared" si="1"/>
        <v>131466989</v>
      </c>
      <c r="T62" s="53">
        <f t="shared" si="2"/>
        <v>0.07083018230988221</v>
      </c>
    </row>
    <row r="63" spans="1:20" ht="24.75" customHeight="1">
      <c r="A63" s="51">
        <v>7.3</v>
      </c>
      <c r="B63" s="52" t="s">
        <v>87</v>
      </c>
      <c r="C63" s="47">
        <f>SUM(D63:E63)</f>
        <v>86715299</v>
      </c>
      <c r="D63" s="47">
        <v>62936707</v>
      </c>
      <c r="E63" s="47">
        <v>23778592</v>
      </c>
      <c r="F63" s="47">
        <v>241953</v>
      </c>
      <c r="G63" s="47">
        <v>0</v>
      </c>
      <c r="H63" s="47">
        <f t="shared" si="9"/>
        <v>86473346</v>
      </c>
      <c r="I63" s="47">
        <f t="shared" si="10"/>
        <v>50256928</v>
      </c>
      <c r="J63" s="47">
        <v>119501</v>
      </c>
      <c r="K63" s="47">
        <v>468402</v>
      </c>
      <c r="L63" s="47">
        <v>0</v>
      </c>
      <c r="M63" s="47">
        <f>C63-(F63+J63+K63+L63+N63+O63+P63+Q63+R63)</f>
        <v>49669025</v>
      </c>
      <c r="N63" s="47">
        <v>0</v>
      </c>
      <c r="O63" s="47">
        <v>0</v>
      </c>
      <c r="P63" s="47">
        <v>0</v>
      </c>
      <c r="Q63" s="47">
        <v>0</v>
      </c>
      <c r="R63" s="47">
        <v>36216418</v>
      </c>
      <c r="S63" s="47">
        <f t="shared" si="1"/>
        <v>85885443</v>
      </c>
      <c r="T63" s="53">
        <f t="shared" si="2"/>
        <v>0.01169794938520715</v>
      </c>
    </row>
    <row r="64" spans="1:20" s="54" customFormat="1" ht="24.75" customHeight="1">
      <c r="A64" s="51">
        <v>7.4</v>
      </c>
      <c r="B64" s="52" t="s">
        <v>88</v>
      </c>
      <c r="C64" s="47">
        <f>SUM(D64:E64)</f>
        <v>6436140</v>
      </c>
      <c r="D64" s="47">
        <v>4723086</v>
      </c>
      <c r="E64" s="47">
        <v>1713054</v>
      </c>
      <c r="F64" s="47">
        <v>92057</v>
      </c>
      <c r="G64" s="47">
        <v>0</v>
      </c>
      <c r="H64" s="47">
        <f t="shared" si="9"/>
        <v>6344083</v>
      </c>
      <c r="I64" s="47">
        <f t="shared" si="10"/>
        <v>1740317</v>
      </c>
      <c r="J64" s="47">
        <v>386876</v>
      </c>
      <c r="K64" s="47">
        <v>5450</v>
      </c>
      <c r="L64" s="47">
        <v>0</v>
      </c>
      <c r="M64" s="47">
        <f>C64-(F64+J64+K64+L64+N64+O64+P64+Q64+R64)</f>
        <v>1347991</v>
      </c>
      <c r="N64" s="47">
        <v>0</v>
      </c>
      <c r="O64" s="47">
        <v>0</v>
      </c>
      <c r="P64" s="47">
        <v>0</v>
      </c>
      <c r="Q64" s="47">
        <v>0</v>
      </c>
      <c r="R64" s="47">
        <v>4603766</v>
      </c>
      <c r="S64" s="47">
        <f t="shared" si="1"/>
        <v>5951757</v>
      </c>
      <c r="T64" s="53">
        <f t="shared" si="2"/>
        <v>0.22543364226172588</v>
      </c>
    </row>
    <row r="65" spans="1:20" s="54" customFormat="1" ht="24.75" customHeight="1">
      <c r="A65" s="56">
        <v>8</v>
      </c>
      <c r="B65" s="50" t="s">
        <v>89</v>
      </c>
      <c r="C65" s="47">
        <f>D65+E65</f>
        <v>87777990</v>
      </c>
      <c r="D65" s="47">
        <f>SUM(D66:D71)</f>
        <v>65456154</v>
      </c>
      <c r="E65" s="47">
        <f>SUM(E66:E71)</f>
        <v>22321836</v>
      </c>
      <c r="F65" s="47">
        <f>SUM(F66:F71)</f>
        <v>15794876</v>
      </c>
      <c r="G65" s="47">
        <f>SUM(G66:G71)</f>
        <v>0</v>
      </c>
      <c r="H65" s="47">
        <f t="shared" si="9"/>
        <v>71983114</v>
      </c>
      <c r="I65" s="47">
        <f t="shared" si="10"/>
        <v>42397393</v>
      </c>
      <c r="J65" s="47">
        <f aca="true" t="shared" si="20" ref="J65:R65">SUM(J66:J71)</f>
        <v>4396123</v>
      </c>
      <c r="K65" s="47">
        <f t="shared" si="20"/>
        <v>435998</v>
      </c>
      <c r="L65" s="47">
        <f t="shared" si="20"/>
        <v>16706</v>
      </c>
      <c r="M65" s="47">
        <f t="shared" si="20"/>
        <v>13530255</v>
      </c>
      <c r="N65" s="47">
        <f t="shared" si="20"/>
        <v>0</v>
      </c>
      <c r="O65" s="47">
        <f t="shared" si="20"/>
        <v>23368224</v>
      </c>
      <c r="P65" s="47">
        <f t="shared" si="20"/>
        <v>0</v>
      </c>
      <c r="Q65" s="47">
        <f t="shared" si="20"/>
        <v>650087</v>
      </c>
      <c r="R65" s="47">
        <f t="shared" si="20"/>
        <v>29585721</v>
      </c>
      <c r="S65" s="47">
        <f t="shared" si="1"/>
        <v>67134287</v>
      </c>
      <c r="T65" s="53">
        <f t="shared" si="2"/>
        <v>0.11397212559743945</v>
      </c>
    </row>
    <row r="66" spans="1:20" ht="24.75" customHeight="1">
      <c r="A66" s="51">
        <v>8.1</v>
      </c>
      <c r="B66" s="52" t="s">
        <v>90</v>
      </c>
      <c r="C66" s="47">
        <f aca="true" t="shared" si="21" ref="C66:C71">SUM(D66:E66)</f>
        <v>6006424</v>
      </c>
      <c r="D66" s="47">
        <v>5635104</v>
      </c>
      <c r="E66" s="47">
        <v>371320</v>
      </c>
      <c r="F66" s="47">
        <v>184880</v>
      </c>
      <c r="G66" s="47">
        <v>0</v>
      </c>
      <c r="H66" s="47">
        <f t="shared" si="9"/>
        <v>5821544</v>
      </c>
      <c r="I66" s="47">
        <f t="shared" si="10"/>
        <v>1977759</v>
      </c>
      <c r="J66" s="47">
        <v>259058</v>
      </c>
      <c r="K66" s="47">
        <v>24815</v>
      </c>
      <c r="L66" s="47">
        <v>9657</v>
      </c>
      <c r="M66" s="47">
        <f aca="true" t="shared" si="22" ref="M66:M71">C66-(F66+J66+K66+L66+N66+O66+P66+Q66+R66)</f>
        <v>1659114</v>
      </c>
      <c r="N66" s="47">
        <v>0</v>
      </c>
      <c r="O66" s="47">
        <v>0</v>
      </c>
      <c r="P66" s="47">
        <v>0</v>
      </c>
      <c r="Q66" s="47">
        <v>25115</v>
      </c>
      <c r="R66" s="47">
        <v>3843785</v>
      </c>
      <c r="S66" s="47">
        <f t="shared" si="1"/>
        <v>5528014</v>
      </c>
      <c r="T66" s="53">
        <f t="shared" si="2"/>
        <v>0.1435326548886897</v>
      </c>
    </row>
    <row r="67" spans="1:20" s="54" customFormat="1" ht="24.75" customHeight="1">
      <c r="A67" s="51">
        <v>8.2</v>
      </c>
      <c r="B67" s="52" t="s">
        <v>91</v>
      </c>
      <c r="C67" s="47">
        <f t="shared" si="21"/>
        <v>23758039</v>
      </c>
      <c r="D67" s="47">
        <v>23204978</v>
      </c>
      <c r="E67" s="47">
        <v>553061</v>
      </c>
      <c r="F67" s="47">
        <v>400</v>
      </c>
      <c r="G67" s="47">
        <v>0</v>
      </c>
      <c r="H67" s="47">
        <f t="shared" si="9"/>
        <v>23757639</v>
      </c>
      <c r="I67" s="47">
        <f t="shared" si="10"/>
        <v>6257349</v>
      </c>
      <c r="J67" s="47">
        <v>236153</v>
      </c>
      <c r="K67" s="47">
        <v>40291</v>
      </c>
      <c r="L67" s="47">
        <v>0</v>
      </c>
      <c r="M67" s="47">
        <f t="shared" si="22"/>
        <v>5980905</v>
      </c>
      <c r="N67" s="47">
        <v>0</v>
      </c>
      <c r="O67" s="47">
        <v>0</v>
      </c>
      <c r="P67" s="47">
        <v>0</v>
      </c>
      <c r="Q67" s="47">
        <v>0</v>
      </c>
      <c r="R67" s="47">
        <v>17500290</v>
      </c>
      <c r="S67" s="47">
        <f t="shared" si="1"/>
        <v>23481195</v>
      </c>
      <c r="T67" s="53">
        <f t="shared" si="2"/>
        <v>0.044179092455926626</v>
      </c>
    </row>
    <row r="68" spans="1:20" ht="24.75" customHeight="1">
      <c r="A68" s="51">
        <v>8.3</v>
      </c>
      <c r="B68" s="52" t="s">
        <v>92</v>
      </c>
      <c r="C68" s="47">
        <f t="shared" si="21"/>
        <v>24057086</v>
      </c>
      <c r="D68" s="47">
        <v>7799666</v>
      </c>
      <c r="E68" s="47">
        <v>16257420</v>
      </c>
      <c r="F68" s="47">
        <v>15609396</v>
      </c>
      <c r="G68" s="47">
        <v>0</v>
      </c>
      <c r="H68" s="47">
        <f t="shared" si="9"/>
        <v>8447690</v>
      </c>
      <c r="I68" s="47">
        <f t="shared" si="10"/>
        <v>4056127</v>
      </c>
      <c r="J68" s="47">
        <v>1047899</v>
      </c>
      <c r="K68" s="47">
        <v>28650</v>
      </c>
      <c r="L68" s="47">
        <v>0</v>
      </c>
      <c r="M68" s="47">
        <f t="shared" si="22"/>
        <v>2979578</v>
      </c>
      <c r="N68" s="47">
        <v>0</v>
      </c>
      <c r="O68" s="47">
        <v>0</v>
      </c>
      <c r="P68" s="47">
        <v>0</v>
      </c>
      <c r="Q68" s="47">
        <v>0</v>
      </c>
      <c r="R68" s="47">
        <v>4391563</v>
      </c>
      <c r="S68" s="47">
        <f t="shared" si="1"/>
        <v>7371141</v>
      </c>
      <c r="T68" s="53">
        <f t="shared" si="2"/>
        <v>0.26541304056800985</v>
      </c>
    </row>
    <row r="69" spans="1:20" s="54" customFormat="1" ht="24.75" customHeight="1">
      <c r="A69" s="51">
        <v>8.4</v>
      </c>
      <c r="B69" s="52" t="s">
        <v>93</v>
      </c>
      <c r="C69" s="47">
        <f t="shared" si="21"/>
        <v>25807129</v>
      </c>
      <c r="D69" s="47">
        <v>24484016</v>
      </c>
      <c r="E69" s="47">
        <v>1323113</v>
      </c>
      <c r="F69" s="47">
        <v>0</v>
      </c>
      <c r="G69" s="47">
        <v>0</v>
      </c>
      <c r="H69" s="47">
        <f t="shared" si="9"/>
        <v>25807129</v>
      </c>
      <c r="I69" s="47">
        <f t="shared" si="10"/>
        <v>25021213</v>
      </c>
      <c r="J69" s="47">
        <v>317422</v>
      </c>
      <c r="K69" s="47">
        <v>129701</v>
      </c>
      <c r="L69" s="47">
        <v>0</v>
      </c>
      <c r="M69" s="47">
        <f t="shared" si="22"/>
        <v>1205866</v>
      </c>
      <c r="N69" s="47">
        <v>0</v>
      </c>
      <c r="O69" s="47">
        <v>23368224</v>
      </c>
      <c r="P69" s="47">
        <v>0</v>
      </c>
      <c r="Q69" s="47">
        <v>0</v>
      </c>
      <c r="R69" s="47">
        <v>785916</v>
      </c>
      <c r="S69" s="47">
        <f t="shared" si="1"/>
        <v>25360006</v>
      </c>
      <c r="T69" s="53">
        <f t="shared" si="2"/>
        <v>0.017869757153659977</v>
      </c>
    </row>
    <row r="70" spans="1:20" s="54" customFormat="1" ht="24.75" customHeight="1">
      <c r="A70" s="51">
        <v>8.5</v>
      </c>
      <c r="B70" s="52" t="s">
        <v>94</v>
      </c>
      <c r="C70" s="47">
        <f t="shared" si="21"/>
        <v>7522375</v>
      </c>
      <c r="D70" s="47">
        <v>3727720</v>
      </c>
      <c r="E70" s="47">
        <v>3794655</v>
      </c>
      <c r="F70" s="47">
        <v>200</v>
      </c>
      <c r="G70" s="47">
        <v>0</v>
      </c>
      <c r="H70" s="47">
        <f t="shared" si="9"/>
        <v>7522175</v>
      </c>
      <c r="I70" s="47">
        <f t="shared" si="10"/>
        <v>5062678</v>
      </c>
      <c r="J70" s="47">
        <v>2521391</v>
      </c>
      <c r="K70" s="47">
        <v>212541</v>
      </c>
      <c r="L70" s="47">
        <v>7049</v>
      </c>
      <c r="M70" s="47">
        <f t="shared" si="22"/>
        <v>1696725</v>
      </c>
      <c r="N70" s="47">
        <v>0</v>
      </c>
      <c r="O70" s="47">
        <v>0</v>
      </c>
      <c r="P70" s="47">
        <v>0</v>
      </c>
      <c r="Q70" s="47">
        <v>624972</v>
      </c>
      <c r="R70" s="47">
        <v>2459497</v>
      </c>
      <c r="S70" s="47">
        <f t="shared" si="1"/>
        <v>4781194</v>
      </c>
      <c r="T70" s="53">
        <f t="shared" si="2"/>
        <v>0.5400169633541774</v>
      </c>
    </row>
    <row r="71" spans="1:20" s="54" customFormat="1" ht="24.75" customHeight="1">
      <c r="A71" s="51">
        <v>8.6</v>
      </c>
      <c r="B71" s="52" t="s">
        <v>95</v>
      </c>
      <c r="C71" s="47">
        <f t="shared" si="21"/>
        <v>626937</v>
      </c>
      <c r="D71" s="47">
        <v>604670</v>
      </c>
      <c r="E71" s="47">
        <v>22267</v>
      </c>
      <c r="F71" s="47">
        <v>0</v>
      </c>
      <c r="G71" s="47">
        <v>0</v>
      </c>
      <c r="H71" s="47">
        <f t="shared" si="9"/>
        <v>626937</v>
      </c>
      <c r="I71" s="47">
        <f t="shared" si="10"/>
        <v>22267</v>
      </c>
      <c r="J71" s="47">
        <v>14200</v>
      </c>
      <c r="K71" s="47">
        <v>0</v>
      </c>
      <c r="L71" s="47">
        <v>0</v>
      </c>
      <c r="M71" s="47">
        <f t="shared" si="22"/>
        <v>8067</v>
      </c>
      <c r="N71" s="47">
        <v>0</v>
      </c>
      <c r="O71" s="47">
        <v>0</v>
      </c>
      <c r="P71" s="47">
        <v>0</v>
      </c>
      <c r="Q71" s="47">
        <v>0</v>
      </c>
      <c r="R71" s="47">
        <v>604670</v>
      </c>
      <c r="S71" s="47">
        <f t="shared" si="1"/>
        <v>612737</v>
      </c>
      <c r="T71" s="53">
        <f t="shared" si="2"/>
        <v>0.6377150042664032</v>
      </c>
    </row>
    <row r="72" spans="1:20" s="54" customFormat="1" ht="24.75" customHeight="1">
      <c r="A72" s="56">
        <v>9</v>
      </c>
      <c r="B72" s="50" t="s">
        <v>96</v>
      </c>
      <c r="C72" s="47">
        <f>D72+E72</f>
        <v>11240456</v>
      </c>
      <c r="D72" s="47">
        <f>SUM(D73:D77)</f>
        <v>8452384</v>
      </c>
      <c r="E72" s="47">
        <f>SUM(E73:E77)</f>
        <v>2788072</v>
      </c>
      <c r="F72" s="47">
        <f>SUM(F73:F77)</f>
        <v>30300</v>
      </c>
      <c r="G72" s="47">
        <f>SUM(G73:G77)</f>
        <v>0</v>
      </c>
      <c r="H72" s="47">
        <f t="shared" si="9"/>
        <v>11210156</v>
      </c>
      <c r="I72" s="47">
        <f t="shared" si="10"/>
        <v>8528253</v>
      </c>
      <c r="J72" s="47">
        <f aca="true" t="shared" si="23" ref="J72:R72">SUM(J73:J77)</f>
        <v>1047180</v>
      </c>
      <c r="K72" s="47">
        <f t="shared" si="23"/>
        <v>7201</v>
      </c>
      <c r="L72" s="47">
        <f t="shared" si="23"/>
        <v>0</v>
      </c>
      <c r="M72" s="47">
        <f t="shared" si="23"/>
        <v>7473872</v>
      </c>
      <c r="N72" s="47">
        <f t="shared" si="23"/>
        <v>0</v>
      </c>
      <c r="O72" s="47">
        <f t="shared" si="23"/>
        <v>0</v>
      </c>
      <c r="P72" s="47">
        <f t="shared" si="23"/>
        <v>0</v>
      </c>
      <c r="Q72" s="47">
        <f t="shared" si="23"/>
        <v>0</v>
      </c>
      <c r="R72" s="47">
        <f t="shared" si="23"/>
        <v>2681903</v>
      </c>
      <c r="S72" s="47">
        <f t="shared" si="1"/>
        <v>10155775</v>
      </c>
      <c r="T72" s="53">
        <f t="shared" si="2"/>
        <v>0.12363387906057666</v>
      </c>
    </row>
    <row r="73" spans="1:20" ht="24.75" customHeight="1">
      <c r="A73" s="51">
        <v>9.1</v>
      </c>
      <c r="B73" s="52" t="s">
        <v>97</v>
      </c>
      <c r="C73" s="47">
        <f>SUM(D73:E73)</f>
        <v>928352</v>
      </c>
      <c r="D73" s="47">
        <v>326881</v>
      </c>
      <c r="E73" s="47">
        <v>601471</v>
      </c>
      <c r="F73" s="47">
        <v>600</v>
      </c>
      <c r="G73" s="47">
        <v>0</v>
      </c>
      <c r="H73" s="47">
        <f t="shared" si="9"/>
        <v>927752</v>
      </c>
      <c r="I73" s="47">
        <f t="shared" si="10"/>
        <v>774851</v>
      </c>
      <c r="J73" s="47">
        <v>64985</v>
      </c>
      <c r="K73" s="47">
        <v>0</v>
      </c>
      <c r="L73" s="47">
        <v>0</v>
      </c>
      <c r="M73" s="47">
        <f>C73-(F73+J73+K73+L73+N73+O73+P73+Q73+R73)</f>
        <v>709866</v>
      </c>
      <c r="N73" s="47">
        <v>0</v>
      </c>
      <c r="O73" s="47">
        <v>0</v>
      </c>
      <c r="P73" s="47">
        <v>0</v>
      </c>
      <c r="Q73" s="47">
        <v>0</v>
      </c>
      <c r="R73" s="47">
        <v>152901</v>
      </c>
      <c r="S73" s="47">
        <f t="shared" si="1"/>
        <v>862767</v>
      </c>
      <c r="T73" s="53">
        <f t="shared" si="2"/>
        <v>0.08386773715204601</v>
      </c>
    </row>
    <row r="74" spans="1:20" s="54" customFormat="1" ht="24.75" customHeight="1">
      <c r="A74" s="51">
        <v>9.2</v>
      </c>
      <c r="B74" s="52" t="s">
        <v>98</v>
      </c>
      <c r="C74" s="47">
        <f>SUM(D74:E74)</f>
        <v>2087050</v>
      </c>
      <c r="D74" s="47">
        <v>1377559</v>
      </c>
      <c r="E74" s="47">
        <v>709491</v>
      </c>
      <c r="F74" s="47">
        <v>400</v>
      </c>
      <c r="G74" s="47">
        <v>0</v>
      </c>
      <c r="H74" s="47">
        <f t="shared" si="9"/>
        <v>2086650</v>
      </c>
      <c r="I74" s="47">
        <f t="shared" si="10"/>
        <v>773133</v>
      </c>
      <c r="J74" s="47">
        <v>256195</v>
      </c>
      <c r="K74" s="47">
        <v>0</v>
      </c>
      <c r="L74" s="47">
        <v>0</v>
      </c>
      <c r="M74" s="47">
        <f>C74-(F74+J74+K74+L74+N74+O74+P74+Q74+R74)</f>
        <v>516938</v>
      </c>
      <c r="N74" s="47">
        <v>0</v>
      </c>
      <c r="O74" s="47">
        <v>0</v>
      </c>
      <c r="P74" s="47">
        <v>0</v>
      </c>
      <c r="Q74" s="47">
        <v>0</v>
      </c>
      <c r="R74" s="47">
        <v>1313517</v>
      </c>
      <c r="S74" s="47">
        <f t="shared" si="1"/>
        <v>1830455</v>
      </c>
      <c r="T74" s="53">
        <f t="shared" si="2"/>
        <v>0.33137248054345114</v>
      </c>
    </row>
    <row r="75" spans="1:20" ht="24.75" customHeight="1">
      <c r="A75" s="51">
        <v>9.3</v>
      </c>
      <c r="B75" s="52" t="s">
        <v>99</v>
      </c>
      <c r="C75" s="47">
        <f>SUM(D75:E75)</f>
        <v>2558708</v>
      </c>
      <c r="D75" s="47">
        <v>1294185</v>
      </c>
      <c r="E75" s="47">
        <v>1264523</v>
      </c>
      <c r="F75" s="47">
        <v>18900</v>
      </c>
      <c r="G75" s="47">
        <v>0</v>
      </c>
      <c r="H75" s="47">
        <f t="shared" si="9"/>
        <v>2539808</v>
      </c>
      <c r="I75" s="47">
        <f t="shared" si="10"/>
        <v>1733825</v>
      </c>
      <c r="J75" s="47">
        <v>506212</v>
      </c>
      <c r="K75" s="47">
        <v>7201</v>
      </c>
      <c r="L75" s="47">
        <v>0</v>
      </c>
      <c r="M75" s="47">
        <f>C75-(F75+J75+K75+L75+N75+O75+P75+Q75+R75)</f>
        <v>1220412</v>
      </c>
      <c r="N75" s="47">
        <v>0</v>
      </c>
      <c r="O75" s="47">
        <v>0</v>
      </c>
      <c r="P75" s="47">
        <v>0</v>
      </c>
      <c r="Q75" s="47">
        <v>0</v>
      </c>
      <c r="R75" s="47">
        <v>805983</v>
      </c>
      <c r="S75" s="47">
        <f t="shared" si="1"/>
        <v>2026395</v>
      </c>
      <c r="T75" s="53">
        <f t="shared" si="2"/>
        <v>0.29611581330295733</v>
      </c>
    </row>
    <row r="76" spans="1:20" ht="24.75" customHeight="1">
      <c r="A76" s="51">
        <v>9.4</v>
      </c>
      <c r="B76" s="52" t="s">
        <v>100</v>
      </c>
      <c r="C76" s="47">
        <f>SUM(D76:E76)</f>
        <v>353132</v>
      </c>
      <c r="D76" s="47">
        <v>276307</v>
      </c>
      <c r="E76" s="47">
        <v>76825</v>
      </c>
      <c r="F76" s="47">
        <v>10400</v>
      </c>
      <c r="G76" s="47">
        <v>0</v>
      </c>
      <c r="H76" s="47">
        <f t="shared" si="9"/>
        <v>342732</v>
      </c>
      <c r="I76" s="47">
        <f t="shared" si="10"/>
        <v>124948</v>
      </c>
      <c r="J76" s="47">
        <v>90186</v>
      </c>
      <c r="K76" s="47">
        <v>0</v>
      </c>
      <c r="L76" s="47">
        <v>0</v>
      </c>
      <c r="M76" s="47">
        <f>C76-(F76+J76+K76+L76+N76+O76+P76+Q76+R76)</f>
        <v>34762</v>
      </c>
      <c r="N76" s="47">
        <v>0</v>
      </c>
      <c r="O76" s="47">
        <v>0</v>
      </c>
      <c r="P76" s="47">
        <v>0</v>
      </c>
      <c r="Q76" s="47">
        <v>0</v>
      </c>
      <c r="R76" s="47">
        <v>217784</v>
      </c>
      <c r="S76" s="47">
        <f t="shared" si="1"/>
        <v>252546</v>
      </c>
      <c r="T76" s="53">
        <f t="shared" si="2"/>
        <v>0.7217882639177898</v>
      </c>
    </row>
    <row r="77" spans="1:20" ht="24.75" customHeight="1">
      <c r="A77" s="51">
        <v>9.5</v>
      </c>
      <c r="B77" s="52" t="s">
        <v>101</v>
      </c>
      <c r="C77" s="47">
        <f>SUM(D77:E77)</f>
        <v>5313214</v>
      </c>
      <c r="D77" s="47">
        <v>5177452</v>
      </c>
      <c r="E77" s="47">
        <v>135762</v>
      </c>
      <c r="F77" s="47">
        <v>0</v>
      </c>
      <c r="G77" s="47">
        <v>0</v>
      </c>
      <c r="H77" s="47">
        <f t="shared" si="9"/>
        <v>5313214</v>
      </c>
      <c r="I77" s="47">
        <f t="shared" si="10"/>
        <v>5121496</v>
      </c>
      <c r="J77" s="47">
        <v>129602</v>
      </c>
      <c r="K77" s="47">
        <v>0</v>
      </c>
      <c r="L77" s="47">
        <v>0</v>
      </c>
      <c r="M77" s="47">
        <f>C77-(F77+J77+K77+L77+N77+O77+P77+Q77+R77)</f>
        <v>4991894</v>
      </c>
      <c r="N77" s="47">
        <v>0</v>
      </c>
      <c r="O77" s="47">
        <v>0</v>
      </c>
      <c r="P77" s="47">
        <v>0</v>
      </c>
      <c r="Q77" s="47">
        <v>0</v>
      </c>
      <c r="R77" s="47">
        <v>191718</v>
      </c>
      <c r="S77" s="47">
        <f t="shared" si="1"/>
        <v>5183612</v>
      </c>
      <c r="T77" s="53">
        <f t="shared" si="2"/>
        <v>0.025305496675190216</v>
      </c>
    </row>
    <row r="78" spans="1:20" ht="24.75" customHeight="1">
      <c r="A78" s="56">
        <v>10</v>
      </c>
      <c r="B78" s="50" t="s">
        <v>102</v>
      </c>
      <c r="C78" s="47">
        <f>D78+E78</f>
        <v>10516221</v>
      </c>
      <c r="D78" s="47">
        <f>SUM(D79:D82)</f>
        <v>7665772</v>
      </c>
      <c r="E78" s="47">
        <f>SUM(E79:E82)</f>
        <v>2850449</v>
      </c>
      <c r="F78" s="47">
        <f>SUM(F79:F82)</f>
        <v>12242</v>
      </c>
      <c r="G78" s="47">
        <f>SUM(G79:G82)</f>
        <v>0</v>
      </c>
      <c r="H78" s="47">
        <f t="shared" si="9"/>
        <v>10503979</v>
      </c>
      <c r="I78" s="47">
        <f t="shared" si="10"/>
        <v>6624117</v>
      </c>
      <c r="J78" s="47">
        <f aca="true" t="shared" si="24" ref="J78:R78">SUM(J79:J82)</f>
        <v>1927341</v>
      </c>
      <c r="K78" s="47">
        <f t="shared" si="24"/>
        <v>1259211</v>
      </c>
      <c r="L78" s="47">
        <f t="shared" si="24"/>
        <v>19600</v>
      </c>
      <c r="M78" s="47">
        <f t="shared" si="24"/>
        <v>3417965</v>
      </c>
      <c r="N78" s="47">
        <f t="shared" si="24"/>
        <v>0</v>
      </c>
      <c r="O78" s="47">
        <f t="shared" si="24"/>
        <v>0</v>
      </c>
      <c r="P78" s="47">
        <f t="shared" si="24"/>
        <v>0</v>
      </c>
      <c r="Q78" s="47">
        <f t="shared" si="24"/>
        <v>0</v>
      </c>
      <c r="R78" s="47">
        <f t="shared" si="24"/>
        <v>3879862</v>
      </c>
      <c r="S78" s="47">
        <f aca="true" t="shared" si="25" ref="S78:S96">M78+N78+O78+P78+Q78+R78</f>
        <v>7297827</v>
      </c>
      <c r="T78" s="53">
        <f aca="true" t="shared" si="26" ref="T78:T96">IF(I78=0,0,((J78+K78)/I78))</f>
        <v>0.48105309734112484</v>
      </c>
    </row>
    <row r="79" spans="1:20" ht="24.75" customHeight="1">
      <c r="A79" s="51">
        <v>10.1</v>
      </c>
      <c r="B79" s="52" t="s">
        <v>103</v>
      </c>
      <c r="C79" s="47">
        <f>SUM(D79:E79)</f>
        <v>1579874</v>
      </c>
      <c r="D79" s="47">
        <v>1354938</v>
      </c>
      <c r="E79" s="47">
        <v>224936</v>
      </c>
      <c r="F79" s="47">
        <v>0</v>
      </c>
      <c r="G79" s="47">
        <v>0</v>
      </c>
      <c r="H79" s="47">
        <f t="shared" si="9"/>
        <v>1579874</v>
      </c>
      <c r="I79" s="47">
        <f t="shared" si="10"/>
        <v>1404747</v>
      </c>
      <c r="J79" s="47">
        <v>656839</v>
      </c>
      <c r="K79" s="47">
        <v>0</v>
      </c>
      <c r="L79" s="47">
        <v>0</v>
      </c>
      <c r="M79" s="47">
        <f>C79-(F79+J79+K79+L79+N79+O79+P79+Q79+R79)</f>
        <v>747908</v>
      </c>
      <c r="N79" s="47">
        <v>0</v>
      </c>
      <c r="O79" s="47">
        <v>0</v>
      </c>
      <c r="P79" s="47">
        <v>0</v>
      </c>
      <c r="Q79" s="47">
        <v>0</v>
      </c>
      <c r="R79" s="47">
        <v>175127</v>
      </c>
      <c r="S79" s="47">
        <f t="shared" si="25"/>
        <v>923035</v>
      </c>
      <c r="T79" s="53">
        <f t="shared" si="26"/>
        <v>0.46758526624367236</v>
      </c>
    </row>
    <row r="80" spans="1:20" ht="24.75" customHeight="1">
      <c r="A80" s="51">
        <v>10.2</v>
      </c>
      <c r="B80" s="52" t="s">
        <v>104</v>
      </c>
      <c r="C80" s="47">
        <f>SUM(D80:E80)</f>
        <v>6232758</v>
      </c>
      <c r="D80" s="47">
        <v>5028382</v>
      </c>
      <c r="E80" s="47">
        <v>1204376</v>
      </c>
      <c r="F80" s="47">
        <v>12242</v>
      </c>
      <c r="G80" s="47">
        <v>0</v>
      </c>
      <c r="H80" s="47">
        <f t="shared" si="9"/>
        <v>6220516</v>
      </c>
      <c r="I80" s="47">
        <f t="shared" si="10"/>
        <v>2861229</v>
      </c>
      <c r="J80" s="47">
        <v>1123822</v>
      </c>
      <c r="K80" s="47">
        <v>400</v>
      </c>
      <c r="L80" s="47">
        <v>0</v>
      </c>
      <c r="M80" s="47">
        <f>C80-(F80+J80+K80+L80+N80+O80+P80+Q80+R80)</f>
        <v>1737007</v>
      </c>
      <c r="N80" s="47">
        <v>0</v>
      </c>
      <c r="O80" s="47">
        <v>0</v>
      </c>
      <c r="P80" s="47">
        <v>0</v>
      </c>
      <c r="Q80" s="47">
        <v>0</v>
      </c>
      <c r="R80" s="47">
        <v>3359287</v>
      </c>
      <c r="S80" s="47">
        <f t="shared" si="25"/>
        <v>5096294</v>
      </c>
      <c r="T80" s="53">
        <f t="shared" si="26"/>
        <v>0.39291577150937584</v>
      </c>
    </row>
    <row r="81" spans="1:20" ht="24.75" customHeight="1">
      <c r="A81" s="51">
        <v>10.3</v>
      </c>
      <c r="B81" s="52" t="s">
        <v>105</v>
      </c>
      <c r="C81" s="47">
        <f>SUM(D81:E81)</f>
        <v>1200</v>
      </c>
      <c r="D81" s="47">
        <v>0</v>
      </c>
      <c r="E81" s="47">
        <v>1200</v>
      </c>
      <c r="F81" s="47">
        <v>0</v>
      </c>
      <c r="G81" s="47">
        <v>0</v>
      </c>
      <c r="H81" s="47">
        <f t="shared" si="9"/>
        <v>1200</v>
      </c>
      <c r="I81" s="47">
        <f t="shared" si="10"/>
        <v>1200</v>
      </c>
      <c r="J81" s="47">
        <v>900</v>
      </c>
      <c r="K81" s="47">
        <v>0</v>
      </c>
      <c r="L81" s="47">
        <v>0</v>
      </c>
      <c r="M81" s="47">
        <f>C81-(F81+J81+K81+L81+N81+O81+P81+Q81+R81)</f>
        <v>300</v>
      </c>
      <c r="N81" s="47">
        <v>0</v>
      </c>
      <c r="O81" s="47">
        <v>0</v>
      </c>
      <c r="P81" s="47">
        <v>0</v>
      </c>
      <c r="Q81" s="47">
        <v>0</v>
      </c>
      <c r="R81" s="47">
        <v>0</v>
      </c>
      <c r="S81" s="47">
        <f t="shared" si="25"/>
        <v>300</v>
      </c>
      <c r="T81" s="53">
        <f t="shared" si="26"/>
        <v>0.75</v>
      </c>
    </row>
    <row r="82" spans="1:20" ht="24.75" customHeight="1">
      <c r="A82" s="51">
        <v>10.4</v>
      </c>
      <c r="B82" s="52" t="s">
        <v>106</v>
      </c>
      <c r="C82" s="47">
        <f>SUM(D82:E82)</f>
        <v>2702389</v>
      </c>
      <c r="D82" s="47">
        <v>1282452</v>
      </c>
      <c r="E82" s="47">
        <v>1419937</v>
      </c>
      <c r="F82" s="47">
        <v>0</v>
      </c>
      <c r="G82" s="47">
        <v>0</v>
      </c>
      <c r="H82" s="47">
        <f t="shared" si="9"/>
        <v>2702389</v>
      </c>
      <c r="I82" s="47">
        <f t="shared" si="10"/>
        <v>2356941</v>
      </c>
      <c r="J82" s="47">
        <v>145780</v>
      </c>
      <c r="K82" s="47">
        <v>1258811</v>
      </c>
      <c r="L82" s="47">
        <v>19600</v>
      </c>
      <c r="M82" s="47">
        <f>C82-(F82+J82+K82+L82+N82+O82+P82+Q82+R82)</f>
        <v>932750</v>
      </c>
      <c r="N82" s="47">
        <v>0</v>
      </c>
      <c r="O82" s="47">
        <v>0</v>
      </c>
      <c r="P82" s="47">
        <v>0</v>
      </c>
      <c r="Q82" s="47">
        <v>0</v>
      </c>
      <c r="R82" s="47">
        <v>345448</v>
      </c>
      <c r="S82" s="47">
        <f t="shared" si="25"/>
        <v>1278198</v>
      </c>
      <c r="T82" s="53">
        <f t="shared" si="26"/>
        <v>0.5959381248830582</v>
      </c>
    </row>
    <row r="83" spans="1:20" ht="24.75" customHeight="1">
      <c r="A83" s="56">
        <v>11</v>
      </c>
      <c r="B83" s="50" t="s">
        <v>107</v>
      </c>
      <c r="C83" s="47">
        <f>D83+E83</f>
        <v>8316647</v>
      </c>
      <c r="D83" s="47">
        <f>SUM(D84:D87)</f>
        <v>4944622</v>
      </c>
      <c r="E83" s="47">
        <f>SUM(E84:E87)</f>
        <v>3372025</v>
      </c>
      <c r="F83" s="47">
        <f>SUM(F84:F87)</f>
        <v>28956</v>
      </c>
      <c r="G83" s="47">
        <f>SUM(G84:G87)</f>
        <v>0</v>
      </c>
      <c r="H83" s="47">
        <f t="shared" si="9"/>
        <v>8287691</v>
      </c>
      <c r="I83" s="47">
        <f t="shared" si="10"/>
        <v>5758677</v>
      </c>
      <c r="J83" s="47">
        <f aca="true" t="shared" si="27" ref="J83:R83">SUM(J84:J87)</f>
        <v>2216652</v>
      </c>
      <c r="K83" s="47">
        <f t="shared" si="27"/>
        <v>76138</v>
      </c>
      <c r="L83" s="47">
        <f t="shared" si="27"/>
        <v>0</v>
      </c>
      <c r="M83" s="47">
        <f t="shared" si="27"/>
        <v>3465887</v>
      </c>
      <c r="N83" s="47">
        <f t="shared" si="27"/>
        <v>0</v>
      </c>
      <c r="O83" s="47">
        <f t="shared" si="27"/>
        <v>0</v>
      </c>
      <c r="P83" s="47">
        <f t="shared" si="27"/>
        <v>0</v>
      </c>
      <c r="Q83" s="47">
        <f t="shared" si="27"/>
        <v>0</v>
      </c>
      <c r="R83" s="47">
        <f t="shared" si="27"/>
        <v>2529014</v>
      </c>
      <c r="S83" s="47">
        <f t="shared" si="25"/>
        <v>5994901</v>
      </c>
      <c r="T83" s="53">
        <f t="shared" si="26"/>
        <v>0.3981452684357883</v>
      </c>
    </row>
    <row r="84" spans="1:20" ht="24.75" customHeight="1">
      <c r="A84" s="51">
        <v>11.1</v>
      </c>
      <c r="B84" s="52" t="s">
        <v>108</v>
      </c>
      <c r="C84" s="47">
        <f>SUM(D84:E84)</f>
        <v>1308354</v>
      </c>
      <c r="D84" s="47">
        <v>499338</v>
      </c>
      <c r="E84" s="47">
        <v>809016</v>
      </c>
      <c r="F84" s="47">
        <v>11531</v>
      </c>
      <c r="G84" s="47">
        <v>0</v>
      </c>
      <c r="H84" s="47">
        <f t="shared" si="9"/>
        <v>1296823</v>
      </c>
      <c r="I84" s="47">
        <f t="shared" si="10"/>
        <v>1030670</v>
      </c>
      <c r="J84" s="47">
        <v>515294</v>
      </c>
      <c r="K84" s="47">
        <v>200</v>
      </c>
      <c r="L84" s="47">
        <v>0</v>
      </c>
      <c r="M84" s="47">
        <f>C84-(F84+J84+K84+L84+N84+O84+P84+Q84+R84)</f>
        <v>515176</v>
      </c>
      <c r="N84" s="47">
        <v>0</v>
      </c>
      <c r="O84" s="47">
        <v>0</v>
      </c>
      <c r="P84" s="47">
        <v>0</v>
      </c>
      <c r="Q84" s="47">
        <v>0</v>
      </c>
      <c r="R84" s="47">
        <v>266153</v>
      </c>
      <c r="S84" s="47">
        <f t="shared" si="25"/>
        <v>781329</v>
      </c>
      <c r="T84" s="53">
        <f t="shared" si="26"/>
        <v>0.5001542685825725</v>
      </c>
    </row>
    <row r="85" spans="1:20" ht="24.75" customHeight="1">
      <c r="A85" s="51">
        <v>11.2</v>
      </c>
      <c r="B85" s="52" t="s">
        <v>109</v>
      </c>
      <c r="C85" s="47">
        <f>SUM(D85:E85)</f>
        <v>3226842</v>
      </c>
      <c r="D85" s="47">
        <v>2013656</v>
      </c>
      <c r="E85" s="47">
        <v>1213186</v>
      </c>
      <c r="F85" s="47">
        <v>200</v>
      </c>
      <c r="G85" s="47">
        <v>0</v>
      </c>
      <c r="H85" s="47">
        <f t="shared" si="9"/>
        <v>3226642</v>
      </c>
      <c r="I85" s="47">
        <f t="shared" si="10"/>
        <v>1825573</v>
      </c>
      <c r="J85" s="47">
        <v>418188</v>
      </c>
      <c r="K85" s="47">
        <v>75938</v>
      </c>
      <c r="L85" s="47">
        <v>0</v>
      </c>
      <c r="M85" s="47">
        <f>C85-(F85+J85+K85+L85+N85+O85+P85+Q85+R85)</f>
        <v>1331447</v>
      </c>
      <c r="N85" s="47">
        <v>0</v>
      </c>
      <c r="O85" s="47">
        <v>0</v>
      </c>
      <c r="P85" s="47">
        <v>0</v>
      </c>
      <c r="Q85" s="47">
        <v>0</v>
      </c>
      <c r="R85" s="47">
        <v>1401069</v>
      </c>
      <c r="S85" s="47">
        <f t="shared" si="25"/>
        <v>2732516</v>
      </c>
      <c r="T85" s="53">
        <f t="shared" si="26"/>
        <v>0.2706689899554825</v>
      </c>
    </row>
    <row r="86" spans="1:20" ht="24.75" customHeight="1">
      <c r="A86" s="51">
        <v>11.3</v>
      </c>
      <c r="B86" s="52" t="s">
        <v>110</v>
      </c>
      <c r="C86" s="47">
        <f>SUM(D86:E86)</f>
        <v>956007</v>
      </c>
      <c r="D86" s="47">
        <v>767253</v>
      </c>
      <c r="E86" s="47">
        <v>188754</v>
      </c>
      <c r="F86" s="47">
        <v>11000</v>
      </c>
      <c r="G86" s="47">
        <v>0</v>
      </c>
      <c r="H86" s="47">
        <f t="shared" si="9"/>
        <v>945007</v>
      </c>
      <c r="I86" s="47">
        <f t="shared" si="10"/>
        <v>379030</v>
      </c>
      <c r="J86" s="47">
        <v>170603</v>
      </c>
      <c r="K86" s="47">
        <v>0</v>
      </c>
      <c r="L86" s="47">
        <v>0</v>
      </c>
      <c r="M86" s="47">
        <f>C86-(F86+J86+K86+L86+N86+O86+P86+Q86+R86)</f>
        <v>208427</v>
      </c>
      <c r="N86" s="47">
        <v>0</v>
      </c>
      <c r="O86" s="47">
        <v>0</v>
      </c>
      <c r="P86" s="47">
        <v>0</v>
      </c>
      <c r="Q86" s="47">
        <v>0</v>
      </c>
      <c r="R86" s="47">
        <v>565977</v>
      </c>
      <c r="S86" s="47">
        <f t="shared" si="25"/>
        <v>774404</v>
      </c>
      <c r="T86" s="53">
        <f t="shared" si="26"/>
        <v>0.4501042133868032</v>
      </c>
    </row>
    <row r="87" spans="1:20" ht="24.75" customHeight="1">
      <c r="A87" s="51">
        <v>11.4</v>
      </c>
      <c r="B87" s="52" t="s">
        <v>111</v>
      </c>
      <c r="C87" s="47">
        <f>SUM(D87:E87)</f>
        <v>2825444</v>
      </c>
      <c r="D87" s="47">
        <v>1664375</v>
      </c>
      <c r="E87" s="47">
        <v>1161069</v>
      </c>
      <c r="F87" s="47">
        <v>6225</v>
      </c>
      <c r="G87" s="47">
        <v>0</v>
      </c>
      <c r="H87" s="47">
        <f t="shared" si="9"/>
        <v>2819219</v>
      </c>
      <c r="I87" s="47">
        <f t="shared" si="10"/>
        <v>2523404</v>
      </c>
      <c r="J87" s="47">
        <v>1112567</v>
      </c>
      <c r="K87" s="47">
        <v>0</v>
      </c>
      <c r="L87" s="47">
        <v>0</v>
      </c>
      <c r="M87" s="47">
        <f>C87-(F87+J87+K87+L87+N87+O87+P87+Q87+R87)</f>
        <v>1410837</v>
      </c>
      <c r="N87" s="47">
        <v>0</v>
      </c>
      <c r="O87" s="47">
        <v>0</v>
      </c>
      <c r="P87" s="47">
        <v>0</v>
      </c>
      <c r="Q87" s="47">
        <v>0</v>
      </c>
      <c r="R87" s="47">
        <v>295815</v>
      </c>
      <c r="S87" s="47">
        <f t="shared" si="25"/>
        <v>1706652</v>
      </c>
      <c r="T87" s="53">
        <f t="shared" si="26"/>
        <v>0.44089927732539064</v>
      </c>
    </row>
    <row r="88" spans="1:20" ht="24.75" customHeight="1">
      <c r="A88" s="56">
        <v>12</v>
      </c>
      <c r="B88" s="50" t="s">
        <v>112</v>
      </c>
      <c r="C88" s="47">
        <f>D88+E88</f>
        <v>257923891</v>
      </c>
      <c r="D88" s="47">
        <f>SUM(D89:D96)</f>
        <v>187672189</v>
      </c>
      <c r="E88" s="47">
        <f>SUM(E89:E96)</f>
        <v>70251702</v>
      </c>
      <c r="F88" s="47">
        <f>SUM(F89:F96)</f>
        <v>310447</v>
      </c>
      <c r="G88" s="47">
        <f>SUM(G89:G96)</f>
        <v>0</v>
      </c>
      <c r="H88" s="47">
        <f t="shared" si="9"/>
        <v>257613444</v>
      </c>
      <c r="I88" s="47">
        <f t="shared" si="10"/>
        <v>152618415</v>
      </c>
      <c r="J88" s="47">
        <f aca="true" t="shared" si="28" ref="J88:R88">SUM(J89:J96)</f>
        <v>18732431</v>
      </c>
      <c r="K88" s="47">
        <f t="shared" si="28"/>
        <v>17053173</v>
      </c>
      <c r="L88" s="47">
        <f t="shared" si="28"/>
        <v>31188</v>
      </c>
      <c r="M88" s="47">
        <f t="shared" si="28"/>
        <v>116800623</v>
      </c>
      <c r="N88" s="47">
        <f t="shared" si="28"/>
        <v>0</v>
      </c>
      <c r="O88" s="47">
        <f t="shared" si="28"/>
        <v>0</v>
      </c>
      <c r="P88" s="47">
        <f t="shared" si="28"/>
        <v>0</v>
      </c>
      <c r="Q88" s="47">
        <f t="shared" si="28"/>
        <v>1000</v>
      </c>
      <c r="R88" s="47">
        <f t="shared" si="28"/>
        <v>104995029</v>
      </c>
      <c r="S88" s="47">
        <f t="shared" si="25"/>
        <v>221796652</v>
      </c>
      <c r="T88" s="53">
        <f t="shared" si="26"/>
        <v>0.23447762840414768</v>
      </c>
    </row>
    <row r="89" spans="1:20" ht="24.75" customHeight="1">
      <c r="A89" s="51">
        <v>12.1</v>
      </c>
      <c r="B89" s="52" t="s">
        <v>113</v>
      </c>
      <c r="C89" s="47">
        <f aca="true" t="shared" si="29" ref="C89:C96">SUM(D89:E89)</f>
        <v>47278195</v>
      </c>
      <c r="D89" s="47">
        <v>28466070</v>
      </c>
      <c r="E89" s="47">
        <v>18812125</v>
      </c>
      <c r="F89" s="47">
        <v>21844</v>
      </c>
      <c r="G89" s="47">
        <v>0</v>
      </c>
      <c r="H89" s="47">
        <f t="shared" si="9"/>
        <v>47256351</v>
      </c>
      <c r="I89" s="47">
        <f t="shared" si="10"/>
        <v>30388939</v>
      </c>
      <c r="J89" s="47">
        <v>5185535</v>
      </c>
      <c r="K89" s="47">
        <v>1369000</v>
      </c>
      <c r="L89" s="47">
        <v>21548</v>
      </c>
      <c r="M89" s="47">
        <f aca="true" t="shared" si="30" ref="M89:M96">C89-(F89+J89+K89+L89+N89+O89+P89+Q89+R89)</f>
        <v>23812856</v>
      </c>
      <c r="N89" s="47">
        <v>0</v>
      </c>
      <c r="O89" s="47">
        <v>0</v>
      </c>
      <c r="P89" s="47">
        <v>0</v>
      </c>
      <c r="Q89" s="47">
        <v>0</v>
      </c>
      <c r="R89" s="47">
        <v>16867412</v>
      </c>
      <c r="S89" s="47">
        <f t="shared" si="25"/>
        <v>40680268</v>
      </c>
      <c r="T89" s="53">
        <f t="shared" si="26"/>
        <v>0.2156881818085192</v>
      </c>
    </row>
    <row r="90" spans="1:20" ht="24.75" customHeight="1">
      <c r="A90" s="51">
        <v>12.2</v>
      </c>
      <c r="B90" s="52" t="s">
        <v>114</v>
      </c>
      <c r="C90" s="47">
        <f t="shared" si="29"/>
        <v>19930858</v>
      </c>
      <c r="D90" s="47">
        <v>6326791</v>
      </c>
      <c r="E90" s="47">
        <v>13604067</v>
      </c>
      <c r="F90" s="47">
        <v>78200</v>
      </c>
      <c r="G90" s="47">
        <v>0</v>
      </c>
      <c r="H90" s="47">
        <f t="shared" si="9"/>
        <v>19852658</v>
      </c>
      <c r="I90" s="47">
        <f t="shared" si="10"/>
        <v>18820189</v>
      </c>
      <c r="J90" s="47">
        <v>487807</v>
      </c>
      <c r="K90" s="47">
        <v>400400</v>
      </c>
      <c r="L90" s="47">
        <v>0</v>
      </c>
      <c r="M90" s="47">
        <f t="shared" si="30"/>
        <v>17931982</v>
      </c>
      <c r="N90" s="47">
        <v>0</v>
      </c>
      <c r="O90" s="47">
        <v>0</v>
      </c>
      <c r="P90" s="47">
        <v>0</v>
      </c>
      <c r="Q90" s="47">
        <v>0</v>
      </c>
      <c r="R90" s="47">
        <v>1032469</v>
      </c>
      <c r="S90" s="47">
        <f t="shared" si="25"/>
        <v>18964451</v>
      </c>
      <c r="T90" s="53">
        <f t="shared" si="26"/>
        <v>0.04719437195875132</v>
      </c>
    </row>
    <row r="91" spans="1:20" ht="24.75" customHeight="1">
      <c r="A91" s="51">
        <v>12.3</v>
      </c>
      <c r="B91" s="52" t="s">
        <v>115</v>
      </c>
      <c r="C91" s="47">
        <f t="shared" si="29"/>
        <v>84240600</v>
      </c>
      <c r="D91" s="47">
        <v>77308827</v>
      </c>
      <c r="E91" s="47">
        <v>6931773</v>
      </c>
      <c r="F91" s="47">
        <v>13510</v>
      </c>
      <c r="G91" s="47">
        <v>0</v>
      </c>
      <c r="H91" s="47">
        <f aca="true" t="shared" si="31" ref="H91:H96">SUM(I91,R91)</f>
        <v>84227090</v>
      </c>
      <c r="I91" s="47">
        <f aca="true" t="shared" si="32" ref="I91:I96">SUM(J91:Q91)</f>
        <v>20463120</v>
      </c>
      <c r="J91" s="47">
        <v>9715090</v>
      </c>
      <c r="K91" s="47">
        <v>59057</v>
      </c>
      <c r="L91" s="47">
        <v>0</v>
      </c>
      <c r="M91" s="47">
        <f t="shared" si="30"/>
        <v>10687973</v>
      </c>
      <c r="N91" s="47">
        <v>0</v>
      </c>
      <c r="O91" s="47">
        <v>0</v>
      </c>
      <c r="P91" s="47">
        <v>0</v>
      </c>
      <c r="Q91" s="47">
        <v>1000</v>
      </c>
      <c r="R91" s="47">
        <v>63763970</v>
      </c>
      <c r="S91" s="47">
        <f t="shared" si="25"/>
        <v>74452943</v>
      </c>
      <c r="T91" s="53">
        <f t="shared" si="26"/>
        <v>0.4776469570622662</v>
      </c>
    </row>
    <row r="92" spans="1:20" ht="24.75" customHeight="1">
      <c r="A92" s="51">
        <v>12.4</v>
      </c>
      <c r="B92" s="52" t="s">
        <v>116</v>
      </c>
      <c r="C92" s="47">
        <f t="shared" si="29"/>
        <v>31395777</v>
      </c>
      <c r="D92" s="47">
        <v>29165567</v>
      </c>
      <c r="E92" s="47">
        <v>2230210</v>
      </c>
      <c r="F92" s="47">
        <v>23700</v>
      </c>
      <c r="G92" s="47">
        <v>0</v>
      </c>
      <c r="H92" s="47">
        <f t="shared" si="31"/>
        <v>31372077</v>
      </c>
      <c r="I92" s="47">
        <f t="shared" si="32"/>
        <v>23547962</v>
      </c>
      <c r="J92" s="47">
        <v>1522306</v>
      </c>
      <c r="K92" s="47">
        <v>15071141</v>
      </c>
      <c r="L92" s="47">
        <v>0</v>
      </c>
      <c r="M92" s="47">
        <f t="shared" si="30"/>
        <v>6954515</v>
      </c>
      <c r="N92" s="47">
        <v>0</v>
      </c>
      <c r="O92" s="47">
        <v>0</v>
      </c>
      <c r="P92" s="47">
        <v>0</v>
      </c>
      <c r="Q92" s="47">
        <v>0</v>
      </c>
      <c r="R92" s="47">
        <v>7824115</v>
      </c>
      <c r="S92" s="47">
        <f t="shared" si="25"/>
        <v>14778630</v>
      </c>
      <c r="T92" s="53">
        <f t="shared" si="26"/>
        <v>0.7046659494354544</v>
      </c>
    </row>
    <row r="93" spans="1:20" ht="24.75" customHeight="1">
      <c r="A93" s="51">
        <v>12.5</v>
      </c>
      <c r="B93" s="52" t="s">
        <v>117</v>
      </c>
      <c r="C93" s="47">
        <f t="shared" si="29"/>
        <v>45455840</v>
      </c>
      <c r="D93" s="47">
        <v>24485824</v>
      </c>
      <c r="E93" s="47">
        <v>20970016</v>
      </c>
      <c r="F93" s="47">
        <v>15200</v>
      </c>
      <c r="G93" s="47">
        <v>0</v>
      </c>
      <c r="H93" s="47">
        <f t="shared" si="31"/>
        <v>45440640</v>
      </c>
      <c r="I93" s="47">
        <f t="shared" si="32"/>
        <v>39313274</v>
      </c>
      <c r="J93" s="47">
        <v>219009</v>
      </c>
      <c r="K93" s="47">
        <v>0</v>
      </c>
      <c r="L93" s="47">
        <v>9640</v>
      </c>
      <c r="M93" s="47">
        <f t="shared" si="30"/>
        <v>39084625</v>
      </c>
      <c r="N93" s="47">
        <v>0</v>
      </c>
      <c r="O93" s="47">
        <v>0</v>
      </c>
      <c r="P93" s="47">
        <v>0</v>
      </c>
      <c r="Q93" s="47">
        <v>0</v>
      </c>
      <c r="R93" s="47">
        <v>6127366</v>
      </c>
      <c r="S93" s="47">
        <f t="shared" si="25"/>
        <v>45211991</v>
      </c>
      <c r="T93" s="53">
        <f t="shared" si="26"/>
        <v>0.005570866471207664</v>
      </c>
    </row>
    <row r="94" spans="1:20" ht="24.75" customHeight="1">
      <c r="A94" s="51">
        <v>12.6</v>
      </c>
      <c r="B94" s="52" t="s">
        <v>118</v>
      </c>
      <c r="C94" s="47">
        <f t="shared" si="29"/>
        <v>10177297</v>
      </c>
      <c r="D94" s="47">
        <v>6269407</v>
      </c>
      <c r="E94" s="47">
        <v>3907890</v>
      </c>
      <c r="F94" s="47">
        <v>81793</v>
      </c>
      <c r="G94" s="47">
        <v>0</v>
      </c>
      <c r="H94" s="47">
        <f t="shared" si="31"/>
        <v>10095504</v>
      </c>
      <c r="I94" s="47">
        <f t="shared" si="32"/>
        <v>6410679</v>
      </c>
      <c r="J94" s="47">
        <v>539075</v>
      </c>
      <c r="K94" s="47">
        <v>33575</v>
      </c>
      <c r="L94" s="47">
        <v>0</v>
      </c>
      <c r="M94" s="47">
        <f t="shared" si="30"/>
        <v>5838029</v>
      </c>
      <c r="N94" s="47">
        <v>0</v>
      </c>
      <c r="O94" s="47">
        <v>0</v>
      </c>
      <c r="P94" s="47">
        <v>0</v>
      </c>
      <c r="Q94" s="47">
        <v>0</v>
      </c>
      <c r="R94" s="47">
        <v>3684825</v>
      </c>
      <c r="S94" s="47">
        <f t="shared" si="25"/>
        <v>9522854</v>
      </c>
      <c r="T94" s="53">
        <f t="shared" si="26"/>
        <v>0.08932751117315342</v>
      </c>
    </row>
    <row r="95" spans="1:20" ht="24.75" customHeight="1">
      <c r="A95" s="51">
        <v>12.7</v>
      </c>
      <c r="B95" s="52" t="s">
        <v>119</v>
      </c>
      <c r="C95" s="47">
        <f t="shared" si="29"/>
        <v>16080492</v>
      </c>
      <c r="D95" s="47">
        <v>14154627</v>
      </c>
      <c r="E95" s="47">
        <v>1925865</v>
      </c>
      <c r="F95" s="47">
        <v>76200</v>
      </c>
      <c r="G95" s="47">
        <v>0</v>
      </c>
      <c r="H95" s="47">
        <f t="shared" si="31"/>
        <v>16004292</v>
      </c>
      <c r="I95" s="47">
        <f t="shared" si="32"/>
        <v>11847937</v>
      </c>
      <c r="J95" s="47">
        <v>998509</v>
      </c>
      <c r="K95" s="47">
        <v>120000</v>
      </c>
      <c r="L95" s="47">
        <v>0</v>
      </c>
      <c r="M95" s="47">
        <f t="shared" si="30"/>
        <v>10729428</v>
      </c>
      <c r="N95" s="47">
        <v>0</v>
      </c>
      <c r="O95" s="47">
        <v>0</v>
      </c>
      <c r="P95" s="47">
        <v>0</v>
      </c>
      <c r="Q95" s="47">
        <v>0</v>
      </c>
      <c r="R95" s="47">
        <v>4156355</v>
      </c>
      <c r="S95" s="47">
        <f t="shared" si="25"/>
        <v>14885783</v>
      </c>
      <c r="T95" s="53">
        <f t="shared" si="26"/>
        <v>0.09440538044724579</v>
      </c>
    </row>
    <row r="96" spans="1:20" ht="24.75" customHeight="1">
      <c r="A96" s="51">
        <v>12.8</v>
      </c>
      <c r="B96" s="52" t="s">
        <v>120</v>
      </c>
      <c r="C96" s="47">
        <f t="shared" si="29"/>
        <v>3364832</v>
      </c>
      <c r="D96" s="47">
        <v>1495076</v>
      </c>
      <c r="E96" s="47">
        <v>1869756</v>
      </c>
      <c r="F96" s="47">
        <v>0</v>
      </c>
      <c r="G96" s="47">
        <v>0</v>
      </c>
      <c r="H96" s="47">
        <f t="shared" si="31"/>
        <v>3364832</v>
      </c>
      <c r="I96" s="47">
        <f t="shared" si="32"/>
        <v>1826315</v>
      </c>
      <c r="J96" s="47">
        <v>65100</v>
      </c>
      <c r="K96" s="47">
        <v>0</v>
      </c>
      <c r="L96" s="47">
        <v>0</v>
      </c>
      <c r="M96" s="47">
        <f t="shared" si="30"/>
        <v>1761215</v>
      </c>
      <c r="N96" s="47">
        <v>0</v>
      </c>
      <c r="O96" s="47">
        <v>0</v>
      </c>
      <c r="P96" s="47">
        <v>0</v>
      </c>
      <c r="Q96" s="47">
        <v>0</v>
      </c>
      <c r="R96" s="47">
        <v>1538517</v>
      </c>
      <c r="S96" s="47">
        <f t="shared" si="25"/>
        <v>3299732</v>
      </c>
      <c r="T96" s="53">
        <f t="shared" si="26"/>
        <v>0.03564554854994894</v>
      </c>
    </row>
    <row r="97" ht="24.75" customHeight="1"/>
    <row r="98" spans="3:20" ht="24.75" customHeight="1">
      <c r="C98" s="40"/>
      <c r="E98" s="36"/>
      <c r="K98" s="36"/>
      <c r="L98" s="36"/>
      <c r="N98" s="92" t="s">
        <v>145</v>
      </c>
      <c r="O98" s="92"/>
      <c r="P98" s="92"/>
      <c r="Q98" s="92"/>
      <c r="R98" s="92"/>
      <c r="S98" s="92"/>
      <c r="T98" s="92"/>
    </row>
    <row r="99" spans="2:20" ht="24.75" customHeight="1">
      <c r="B99" s="84" t="s">
        <v>31</v>
      </c>
      <c r="C99" s="84"/>
      <c r="D99" s="84"/>
      <c r="E99" s="84"/>
      <c r="K99" s="57"/>
      <c r="L99" s="57"/>
      <c r="N99" s="93" t="s">
        <v>122</v>
      </c>
      <c r="O99" s="93"/>
      <c r="P99" s="93"/>
      <c r="Q99" s="93"/>
      <c r="R99" s="93"/>
      <c r="S99" s="93"/>
      <c r="T99" s="93"/>
    </row>
    <row r="100" spans="3:20" ht="24.75" customHeight="1">
      <c r="C100" s="40"/>
      <c r="E100" s="36"/>
      <c r="K100" s="36"/>
      <c r="L100" s="36"/>
      <c r="N100" s="94" t="s">
        <v>123</v>
      </c>
      <c r="O100" s="94"/>
      <c r="P100" s="94"/>
      <c r="Q100" s="94"/>
      <c r="R100" s="94"/>
      <c r="S100" s="94"/>
      <c r="T100" s="94"/>
    </row>
    <row r="101" ht="24.75" customHeight="1"/>
    <row r="102" ht="24.75" customHeight="1"/>
    <row r="103" spans="2:20" ht="24.75" customHeight="1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</row>
    <row r="104" spans="2:20" ht="24.75" customHeight="1">
      <c r="B104" s="90" t="s">
        <v>124</v>
      </c>
      <c r="C104" s="90"/>
      <c r="D104" s="90"/>
      <c r="E104" s="90"/>
      <c r="F104" s="58"/>
      <c r="G104" s="58"/>
      <c r="H104" s="58"/>
      <c r="I104" s="58"/>
      <c r="J104" s="58"/>
      <c r="K104" s="58"/>
      <c r="L104" s="58"/>
      <c r="M104" s="58"/>
      <c r="N104" s="90" t="s">
        <v>45</v>
      </c>
      <c r="O104" s="90"/>
      <c r="P104" s="90"/>
      <c r="Q104" s="90"/>
      <c r="R104" s="90"/>
      <c r="S104" s="90"/>
      <c r="T104" s="90"/>
    </row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spans="1:16" ht="14.25" customHeight="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</row>
    <row r="128" spans="1:16" ht="14.25" customHeight="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</row>
    <row r="129" spans="1:16" ht="14.25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</row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3.5" customHeight="1"/>
    <row r="145" ht="14.25" customHeight="1"/>
    <row r="146" ht="13.5" customHeight="1"/>
    <row r="147" ht="14.2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</sheetData>
  <sheetProtection/>
  <mergeCells count="27">
    <mergeCell ref="B104:E104"/>
    <mergeCell ref="N104:T104"/>
    <mergeCell ref="A13:B13"/>
    <mergeCell ref="A14:B14"/>
    <mergeCell ref="N98:T98"/>
    <mergeCell ref="B99:E99"/>
    <mergeCell ref="N99:T99"/>
    <mergeCell ref="N100:T100"/>
    <mergeCell ref="S9:S12"/>
    <mergeCell ref="T9:T12"/>
    <mergeCell ref="C10:C12"/>
    <mergeCell ref="D10:E10"/>
    <mergeCell ref="H10:H12"/>
    <mergeCell ref="I10:Q10"/>
    <mergeCell ref="R10:R12"/>
    <mergeCell ref="D11:D12"/>
    <mergeCell ref="E11:E12"/>
    <mergeCell ref="I11:I12"/>
    <mergeCell ref="E1:N1"/>
    <mergeCell ref="E2:N2"/>
    <mergeCell ref="E3:N3"/>
    <mergeCell ref="A9:B12"/>
    <mergeCell ref="C9:E9"/>
    <mergeCell ref="F9:F12"/>
    <mergeCell ref="G9:G12"/>
    <mergeCell ref="H9:R9"/>
    <mergeCell ref="J11:Q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andongnhi</cp:lastModifiedBy>
  <cp:lastPrinted>2019-05-31T09:44:34Z</cp:lastPrinted>
  <dcterms:created xsi:type="dcterms:W3CDTF">2019-01-18T08:47:04Z</dcterms:created>
  <dcterms:modified xsi:type="dcterms:W3CDTF">2019-06-07T08:02:13Z</dcterms:modified>
  <cp:category/>
  <cp:version/>
  <cp:contentType/>
  <cp:contentStatus/>
</cp:coreProperties>
</file>